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0" documentId="13_ncr:1_{C63CBD51-7C95-49E7-8CFE-A8A489516CF2}" xr6:coauthVersionLast="47" xr6:coauthVersionMax="47" xr10:uidLastSave="{00000000-0000-0000-0000-000000000000}"/>
  <bookViews>
    <workbookView xWindow="-28920" yWindow="30" windowWidth="29040" windowHeight="15840" tabRatio="680" activeTab="11" xr2:uid="{00000000-000D-0000-FFFF-FFFF00000000}"/>
  </bookViews>
  <sheets>
    <sheet name="１月" sheetId="1" r:id="rId1"/>
    <sheet name="２月" sheetId="6" r:id="rId2"/>
    <sheet name="３月" sheetId="7" r:id="rId3"/>
    <sheet name="４月" sheetId="16" r:id="rId4"/>
    <sheet name="５月" sheetId="15" r:id="rId5"/>
    <sheet name="６月" sheetId="14" r:id="rId6"/>
    <sheet name="７月" sheetId="13" r:id="rId7"/>
    <sheet name="８月" sheetId="12" r:id="rId8"/>
    <sheet name="９月" sheetId="8" r:id="rId9"/>
    <sheet name="１０月" sheetId="9" r:id="rId10"/>
    <sheet name="１１月" sheetId="10" r:id="rId11"/>
    <sheet name="１２月" sheetId="11" r:id="rId12"/>
    <sheet name="累計" sheetId="19" r:id="rId13"/>
  </sheets>
  <definedNames>
    <definedName name="_xlnm.Print_Area" localSheetId="10">'１１月'!$A$1:$N$47</definedName>
    <definedName name="_xlnm.Print_Area" localSheetId="0">'１月'!$A$1:$L$47</definedName>
    <definedName name="_xlnm.Print_Area" localSheetId="2">'３月'!$A$1:$N$47</definedName>
    <definedName name="_xlnm.Print_Area" localSheetId="3">'４月'!$A$1:$N$47</definedName>
    <definedName name="_xlnm.Print_Area" localSheetId="5">'６月'!$A$1:$N$47</definedName>
    <definedName name="_xlnm.Print_Area" localSheetId="6">'７月'!$A$1:$N$47</definedName>
    <definedName name="_xlnm.Print_Area" localSheetId="8">'９月'!$A$1:$N$47</definedName>
    <definedName name="_xlnm.Print_Area" localSheetId="12">累計!$A$1:$L$41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5" i="11" l="1"/>
  <c r="I35" i="11"/>
  <c r="I34" i="11"/>
  <c r="I33" i="11"/>
  <c r="I36" i="11" s="1"/>
  <c r="I32" i="11"/>
  <c r="I31" i="11"/>
  <c r="I30" i="11"/>
  <c r="H36" i="11"/>
  <c r="G36" i="11"/>
  <c r="K45" i="9"/>
  <c r="L29" i="9"/>
  <c r="D38" i="8"/>
  <c r="I35" i="12"/>
  <c r="K45" i="15"/>
  <c r="K45" i="16"/>
  <c r="K45" i="7"/>
  <c r="K45" i="6"/>
  <c r="K45" i="1"/>
  <c r="L29" i="14"/>
  <c r="L26" i="14"/>
  <c r="L23" i="14"/>
  <c r="L20" i="14"/>
  <c r="L17" i="14"/>
  <c r="L14" i="14"/>
  <c r="L11" i="14"/>
  <c r="I41" i="15"/>
  <c r="J32" i="15"/>
  <c r="J29" i="15"/>
  <c r="I30" i="15"/>
  <c r="I31" i="15"/>
  <c r="L38" i="16"/>
  <c r="L32" i="16"/>
  <c r="E41" i="11" l="1"/>
  <c r="D41" i="11"/>
  <c r="D41" i="9"/>
  <c r="E41" i="9"/>
  <c r="G47" i="1"/>
  <c r="H47" i="1"/>
  <c r="G41" i="1"/>
  <c r="H41" i="1"/>
  <c r="L14" i="1"/>
  <c r="D47" i="6"/>
  <c r="G47" i="6"/>
  <c r="H47" i="6"/>
  <c r="J47" i="6"/>
  <c r="C47" i="6"/>
  <c r="G41" i="6"/>
  <c r="H41" i="6"/>
  <c r="L5" i="6"/>
  <c r="L14" i="6"/>
  <c r="D47" i="7"/>
  <c r="G47" i="7"/>
  <c r="H47" i="7"/>
  <c r="J47" i="7"/>
  <c r="C47" i="7"/>
  <c r="I41" i="7"/>
  <c r="D41" i="7"/>
  <c r="E41" i="7"/>
  <c r="F41" i="7"/>
  <c r="G41" i="7"/>
  <c r="H41" i="7"/>
  <c r="C41" i="7"/>
  <c r="L29" i="7"/>
  <c r="L14" i="7"/>
  <c r="D47" i="16"/>
  <c r="G47" i="16"/>
  <c r="D41" i="16"/>
  <c r="E41" i="16"/>
  <c r="G41" i="16"/>
  <c r="H41" i="16"/>
  <c r="L5" i="16"/>
  <c r="L14" i="16"/>
  <c r="L29" i="16"/>
  <c r="L26" i="16"/>
  <c r="L26" i="15"/>
  <c r="L5" i="15"/>
  <c r="L14" i="15"/>
  <c r="L26" i="13"/>
  <c r="L14" i="13"/>
  <c r="I33" i="15"/>
  <c r="J35" i="15" s="1"/>
  <c r="I35" i="15"/>
  <c r="J36" i="19"/>
  <c r="J37" i="19"/>
  <c r="J36" i="11"/>
  <c r="J36" i="10"/>
  <c r="J36" i="9"/>
  <c r="J36" i="8"/>
  <c r="J36" i="12"/>
  <c r="J36" i="13"/>
  <c r="J36" i="14"/>
  <c r="J36" i="15"/>
  <c r="J37" i="15"/>
  <c r="C41" i="11"/>
  <c r="H35" i="19"/>
  <c r="G35" i="19"/>
  <c r="F35" i="19"/>
  <c r="E35" i="19"/>
  <c r="D35" i="19"/>
  <c r="C35" i="19"/>
  <c r="H34" i="19"/>
  <c r="G34" i="19"/>
  <c r="F34" i="19"/>
  <c r="E34" i="19"/>
  <c r="D34" i="19"/>
  <c r="C34" i="19"/>
  <c r="H33" i="19"/>
  <c r="G33" i="19"/>
  <c r="F33" i="19"/>
  <c r="E33" i="19"/>
  <c r="D33" i="19"/>
  <c r="C33" i="19"/>
  <c r="I35" i="9"/>
  <c r="I34" i="9"/>
  <c r="I33" i="9"/>
  <c r="I32" i="9"/>
  <c r="I31" i="9"/>
  <c r="I30" i="9"/>
  <c r="I28" i="9"/>
  <c r="I27" i="9"/>
  <c r="I26" i="9"/>
  <c r="I25" i="9"/>
  <c r="I24" i="9"/>
  <c r="I23" i="9"/>
  <c r="I22" i="9"/>
  <c r="I21" i="9"/>
  <c r="I20" i="9"/>
  <c r="I19" i="9"/>
  <c r="I18" i="9"/>
  <c r="I17" i="9"/>
  <c r="I16" i="9"/>
  <c r="I15" i="9"/>
  <c r="I14" i="9"/>
  <c r="I13" i="9"/>
  <c r="I12" i="9"/>
  <c r="I10" i="9"/>
  <c r="I9" i="9"/>
  <c r="I11" i="9"/>
  <c r="I8" i="9"/>
  <c r="I7" i="9"/>
  <c r="I6" i="9"/>
  <c r="I5" i="9"/>
  <c r="I4" i="9"/>
  <c r="I3" i="9"/>
  <c r="J5" i="9" s="1"/>
  <c r="I33" i="12"/>
  <c r="I34" i="12"/>
  <c r="I30" i="12"/>
  <c r="I31" i="12"/>
  <c r="I32" i="12"/>
  <c r="C36" i="12"/>
  <c r="C36" i="8"/>
  <c r="H38" i="8"/>
  <c r="G38" i="8"/>
  <c r="E38" i="8"/>
  <c r="C38" i="8"/>
  <c r="H37" i="8"/>
  <c r="G37" i="8"/>
  <c r="F37" i="8"/>
  <c r="E37" i="8"/>
  <c r="D37" i="8"/>
  <c r="C37" i="8"/>
  <c r="H36" i="8"/>
  <c r="G36" i="8"/>
  <c r="F36" i="8"/>
  <c r="E36" i="8"/>
  <c r="D36" i="8"/>
  <c r="H38" i="9"/>
  <c r="G38" i="9"/>
  <c r="F38" i="9"/>
  <c r="E38" i="9"/>
  <c r="D38" i="9"/>
  <c r="C38" i="9"/>
  <c r="C44" i="9" s="1"/>
  <c r="H37" i="9"/>
  <c r="G37" i="9"/>
  <c r="F37" i="9"/>
  <c r="E37" i="9"/>
  <c r="D37" i="9"/>
  <c r="C37" i="9"/>
  <c r="H36" i="9"/>
  <c r="G36" i="9"/>
  <c r="F36" i="9"/>
  <c r="E36" i="9"/>
  <c r="D36" i="9"/>
  <c r="C36" i="9"/>
  <c r="H38" i="10"/>
  <c r="G38" i="10"/>
  <c r="F38" i="10"/>
  <c r="E38" i="10"/>
  <c r="D38" i="10"/>
  <c r="C38" i="10"/>
  <c r="H37" i="10"/>
  <c r="G37" i="10"/>
  <c r="F37" i="10"/>
  <c r="E37" i="10"/>
  <c r="E39" i="10" s="1"/>
  <c r="E41" i="10" s="1"/>
  <c r="D37" i="10"/>
  <c r="C37" i="10"/>
  <c r="H36" i="10"/>
  <c r="G36" i="10"/>
  <c r="F36" i="10"/>
  <c r="E36" i="10"/>
  <c r="D36" i="10"/>
  <c r="C36" i="10"/>
  <c r="C37" i="11"/>
  <c r="I35" i="6"/>
  <c r="I34" i="6"/>
  <c r="I33" i="6"/>
  <c r="J35" i="6" s="1"/>
  <c r="K35" i="6" s="1"/>
  <c r="L35" i="6" s="1"/>
  <c r="I35" i="7"/>
  <c r="I34" i="7"/>
  <c r="I33" i="7"/>
  <c r="I35" i="16"/>
  <c r="I34" i="16"/>
  <c r="I33" i="16"/>
  <c r="I34" i="15"/>
  <c r="I35" i="14"/>
  <c r="I34" i="14"/>
  <c r="I33" i="14"/>
  <c r="I35" i="13"/>
  <c r="I34" i="13"/>
  <c r="I33" i="13"/>
  <c r="I35" i="8"/>
  <c r="I34" i="8"/>
  <c r="I33" i="8"/>
  <c r="I35" i="10"/>
  <c r="I34" i="10"/>
  <c r="I33" i="10"/>
  <c r="J35" i="10" s="1"/>
  <c r="H38" i="11"/>
  <c r="G38" i="11"/>
  <c r="F38" i="11"/>
  <c r="E38" i="11"/>
  <c r="D38" i="11"/>
  <c r="C38" i="11"/>
  <c r="H37" i="11"/>
  <c r="G37" i="11"/>
  <c r="F37" i="11"/>
  <c r="E37" i="11"/>
  <c r="D37" i="11"/>
  <c r="F36" i="11"/>
  <c r="E36" i="11"/>
  <c r="E39" i="11" s="1"/>
  <c r="D36" i="11"/>
  <c r="C36" i="11"/>
  <c r="H39" i="8"/>
  <c r="H41" i="8" s="1"/>
  <c r="H38" i="12"/>
  <c r="G38" i="12"/>
  <c r="F38" i="12"/>
  <c r="E38" i="12"/>
  <c r="D38" i="12"/>
  <c r="C38" i="12"/>
  <c r="C44" i="12" s="1"/>
  <c r="H37" i="12"/>
  <c r="G37" i="12"/>
  <c r="F37" i="12"/>
  <c r="E37" i="12"/>
  <c r="D37" i="12"/>
  <c r="C37" i="12"/>
  <c r="H36" i="12"/>
  <c r="G36" i="12"/>
  <c r="F36" i="12"/>
  <c r="E36" i="12"/>
  <c r="D36" i="12"/>
  <c r="H38" i="13"/>
  <c r="G38" i="13"/>
  <c r="F38" i="13"/>
  <c r="E38" i="13"/>
  <c r="D38" i="13"/>
  <c r="C38" i="13"/>
  <c r="C44" i="13" s="1"/>
  <c r="H37" i="13"/>
  <c r="G37" i="13"/>
  <c r="F37" i="13"/>
  <c r="E37" i="13"/>
  <c r="D37" i="13"/>
  <c r="C37" i="13"/>
  <c r="H36" i="13"/>
  <c r="G36" i="13"/>
  <c r="F36" i="13"/>
  <c r="E36" i="13"/>
  <c r="D36" i="13"/>
  <c r="C36" i="13"/>
  <c r="C39" i="13" s="1"/>
  <c r="H38" i="14"/>
  <c r="G38" i="14"/>
  <c r="F38" i="14"/>
  <c r="E38" i="14"/>
  <c r="D38" i="14"/>
  <c r="C38" i="14"/>
  <c r="H37" i="14"/>
  <c r="G37" i="14"/>
  <c r="F37" i="14"/>
  <c r="E37" i="14"/>
  <c r="D37" i="14"/>
  <c r="C37" i="14"/>
  <c r="H36" i="14"/>
  <c r="G36" i="14"/>
  <c r="F36" i="14"/>
  <c r="E36" i="14"/>
  <c r="D36" i="14"/>
  <c r="C36" i="14"/>
  <c r="H38" i="15"/>
  <c r="G38" i="15"/>
  <c r="F38" i="15"/>
  <c r="E38" i="15"/>
  <c r="D38" i="15"/>
  <c r="C38" i="15"/>
  <c r="H37" i="15"/>
  <c r="G37" i="15"/>
  <c r="F37" i="15"/>
  <c r="E37" i="15"/>
  <c r="D37" i="15"/>
  <c r="C37" i="15"/>
  <c r="H36" i="15"/>
  <c r="G36" i="15"/>
  <c r="F36" i="15"/>
  <c r="E36" i="15"/>
  <c r="D36" i="15"/>
  <c r="C36" i="15"/>
  <c r="H38" i="16"/>
  <c r="G38" i="16"/>
  <c r="F38" i="16"/>
  <c r="E38" i="16"/>
  <c r="D38" i="16"/>
  <c r="C38" i="16"/>
  <c r="C44" i="16" s="1"/>
  <c r="J37" i="16"/>
  <c r="H37" i="16"/>
  <c r="G37" i="16"/>
  <c r="F37" i="16"/>
  <c r="E37" i="16"/>
  <c r="D37" i="16"/>
  <c r="C37" i="16"/>
  <c r="J36" i="16"/>
  <c r="H36" i="16"/>
  <c r="G36" i="16"/>
  <c r="F36" i="16"/>
  <c r="E36" i="16"/>
  <c r="D36" i="16"/>
  <c r="D39" i="16" s="1"/>
  <c r="C36" i="16"/>
  <c r="D36" i="7"/>
  <c r="E36" i="7"/>
  <c r="F36" i="7"/>
  <c r="G36" i="7"/>
  <c r="H36" i="7"/>
  <c r="H39" i="7" s="1"/>
  <c r="D37" i="7"/>
  <c r="E37" i="7"/>
  <c r="F37" i="7"/>
  <c r="G37" i="7"/>
  <c r="H37" i="7"/>
  <c r="D38" i="7"/>
  <c r="E38" i="7"/>
  <c r="F38" i="7"/>
  <c r="G38" i="7"/>
  <c r="H38" i="7"/>
  <c r="C37" i="7"/>
  <c r="C38" i="7"/>
  <c r="C44" i="7" s="1"/>
  <c r="C36" i="7"/>
  <c r="D36" i="6"/>
  <c r="E36" i="6"/>
  <c r="F36" i="6"/>
  <c r="G36" i="6"/>
  <c r="G39" i="6" s="1"/>
  <c r="H36" i="6"/>
  <c r="D37" i="6"/>
  <c r="E37" i="6"/>
  <c r="F37" i="6"/>
  <c r="G37" i="6"/>
  <c r="H37" i="6"/>
  <c r="D38" i="6"/>
  <c r="E38" i="6"/>
  <c r="F38" i="6"/>
  <c r="G38" i="6"/>
  <c r="H38" i="6"/>
  <c r="C37" i="6"/>
  <c r="C38" i="6"/>
  <c r="C44" i="6" s="1"/>
  <c r="C36" i="6"/>
  <c r="I12" i="1"/>
  <c r="J14" i="1" s="1"/>
  <c r="J37" i="1"/>
  <c r="J36" i="1"/>
  <c r="I35" i="1"/>
  <c r="I34" i="1"/>
  <c r="I33" i="1"/>
  <c r="J35" i="1" s="1"/>
  <c r="K35" i="1" s="1"/>
  <c r="L35" i="1" s="1"/>
  <c r="C39" i="7"/>
  <c r="I5" i="16"/>
  <c r="I3" i="10"/>
  <c r="I4" i="10"/>
  <c r="I5" i="10"/>
  <c r="I6" i="10"/>
  <c r="I7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26" i="10"/>
  <c r="I27" i="10"/>
  <c r="I28" i="10"/>
  <c r="J29" i="10" s="1"/>
  <c r="I29" i="10"/>
  <c r="I30" i="10"/>
  <c r="I31" i="10"/>
  <c r="I32" i="10"/>
  <c r="H39" i="14"/>
  <c r="H41" i="14" s="1"/>
  <c r="C44" i="8"/>
  <c r="C44" i="10"/>
  <c r="C44" i="11"/>
  <c r="H39" i="6"/>
  <c r="H38" i="1"/>
  <c r="H44" i="1" s="1"/>
  <c r="G38" i="1"/>
  <c r="F38" i="1"/>
  <c r="F44" i="1" s="1"/>
  <c r="E38" i="1"/>
  <c r="E39" i="1" s="1"/>
  <c r="E41" i="1" s="1"/>
  <c r="D38" i="1"/>
  <c r="C38" i="1"/>
  <c r="C44" i="1" s="1"/>
  <c r="H37" i="1"/>
  <c r="H43" i="1" s="1"/>
  <c r="G37" i="1"/>
  <c r="G43" i="1" s="1"/>
  <c r="F37" i="1"/>
  <c r="F43" i="1" s="1"/>
  <c r="E37" i="1"/>
  <c r="E43" i="1" s="1"/>
  <c r="D37" i="1"/>
  <c r="C37" i="1"/>
  <c r="C43" i="1" s="1"/>
  <c r="H36" i="1"/>
  <c r="H42" i="1" s="1"/>
  <c r="G36" i="1"/>
  <c r="G42" i="1" s="1"/>
  <c r="F36" i="1"/>
  <c r="E36" i="1"/>
  <c r="E42" i="1" s="1"/>
  <c r="D36" i="1"/>
  <c r="C36" i="1"/>
  <c r="C39" i="1" s="1"/>
  <c r="C41" i="1" s="1"/>
  <c r="I32" i="13"/>
  <c r="I31" i="13"/>
  <c r="I30" i="13"/>
  <c r="J37" i="6"/>
  <c r="J36" i="6"/>
  <c r="J37" i="7"/>
  <c r="J36" i="7"/>
  <c r="H11" i="19"/>
  <c r="G11" i="19"/>
  <c r="F11" i="19"/>
  <c r="E11" i="19"/>
  <c r="D11" i="19"/>
  <c r="C11" i="19"/>
  <c r="H10" i="19"/>
  <c r="G10" i="19"/>
  <c r="F10" i="19"/>
  <c r="E10" i="19"/>
  <c r="D10" i="19"/>
  <c r="C10" i="19"/>
  <c r="H9" i="19"/>
  <c r="G9" i="19"/>
  <c r="F9" i="19"/>
  <c r="E9" i="19"/>
  <c r="D9" i="19"/>
  <c r="C9" i="19"/>
  <c r="I10" i="6"/>
  <c r="I10" i="7"/>
  <c r="I10" i="16"/>
  <c r="I10" i="15"/>
  <c r="I10" i="14"/>
  <c r="I10" i="13"/>
  <c r="I10" i="12"/>
  <c r="I10" i="8"/>
  <c r="I10" i="11"/>
  <c r="I10" i="1"/>
  <c r="I11" i="6"/>
  <c r="I9" i="6"/>
  <c r="I11" i="7"/>
  <c r="I9" i="7"/>
  <c r="I11" i="16"/>
  <c r="I9" i="16"/>
  <c r="I11" i="15"/>
  <c r="I9" i="15"/>
  <c r="J11" i="15" s="1"/>
  <c r="I11" i="14"/>
  <c r="I9" i="14"/>
  <c r="I11" i="13"/>
  <c r="I9" i="13"/>
  <c r="I11" i="12"/>
  <c r="I9" i="12"/>
  <c r="I11" i="8"/>
  <c r="I9" i="8"/>
  <c r="I11" i="11"/>
  <c r="I9" i="11"/>
  <c r="I11" i="1"/>
  <c r="I9" i="1"/>
  <c r="J11" i="1" s="1"/>
  <c r="K11" i="1" s="1"/>
  <c r="L11" i="1" s="1"/>
  <c r="I32" i="8"/>
  <c r="I31" i="8"/>
  <c r="I30" i="8"/>
  <c r="I3" i="11"/>
  <c r="I4" i="11"/>
  <c r="I5" i="11"/>
  <c r="I38" i="11" s="1"/>
  <c r="I6" i="11"/>
  <c r="J8" i="11" s="1"/>
  <c r="I7" i="11"/>
  <c r="I8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J26" i="11" s="1"/>
  <c r="I26" i="11"/>
  <c r="I27" i="11"/>
  <c r="I28" i="11"/>
  <c r="I29" i="11"/>
  <c r="I3" i="12"/>
  <c r="I4" i="12"/>
  <c r="I5" i="12"/>
  <c r="I6" i="12"/>
  <c r="I7" i="12"/>
  <c r="I8" i="12"/>
  <c r="I12" i="12"/>
  <c r="I13" i="12"/>
  <c r="I14" i="12"/>
  <c r="I15" i="12"/>
  <c r="I16" i="12"/>
  <c r="I17" i="12"/>
  <c r="I18" i="12"/>
  <c r="I19" i="12"/>
  <c r="I20" i="12"/>
  <c r="I21" i="12"/>
  <c r="I22" i="12"/>
  <c r="I23" i="12"/>
  <c r="I24" i="12"/>
  <c r="I25" i="12"/>
  <c r="I26" i="12"/>
  <c r="I27" i="12"/>
  <c r="I28" i="12"/>
  <c r="I29" i="12"/>
  <c r="I3" i="13"/>
  <c r="J5" i="13" s="1"/>
  <c r="I4" i="13"/>
  <c r="I5" i="13"/>
  <c r="I6" i="13"/>
  <c r="I7" i="13"/>
  <c r="I8" i="13"/>
  <c r="I12" i="13"/>
  <c r="I13" i="13"/>
  <c r="J14" i="13" s="1"/>
  <c r="I14" i="13"/>
  <c r="I15" i="13"/>
  <c r="I16" i="13"/>
  <c r="I17" i="13"/>
  <c r="I18" i="13"/>
  <c r="I19" i="13"/>
  <c r="I20" i="13"/>
  <c r="I21" i="13"/>
  <c r="I22" i="13"/>
  <c r="I23" i="13"/>
  <c r="I24" i="13"/>
  <c r="I25" i="13"/>
  <c r="I26" i="13"/>
  <c r="I27" i="13"/>
  <c r="I28" i="13"/>
  <c r="J29" i="13" s="1"/>
  <c r="I29" i="13"/>
  <c r="I3" i="14"/>
  <c r="I4" i="14"/>
  <c r="I5" i="14"/>
  <c r="I12" i="14"/>
  <c r="I13" i="14"/>
  <c r="I14" i="14"/>
  <c r="I15" i="14"/>
  <c r="I16" i="14"/>
  <c r="I17" i="14"/>
  <c r="I18" i="14"/>
  <c r="J20" i="14" s="1"/>
  <c r="I19" i="14"/>
  <c r="I20" i="14"/>
  <c r="I21" i="14"/>
  <c r="I22" i="14"/>
  <c r="I23" i="14"/>
  <c r="I24" i="14"/>
  <c r="I25" i="14"/>
  <c r="I26" i="14"/>
  <c r="I27" i="14"/>
  <c r="I28" i="14"/>
  <c r="I29" i="14"/>
  <c r="I30" i="14"/>
  <c r="I31" i="14"/>
  <c r="I32" i="14"/>
  <c r="I3" i="15"/>
  <c r="I4" i="15"/>
  <c r="I5" i="15"/>
  <c r="I6" i="15"/>
  <c r="I7" i="15"/>
  <c r="I8" i="15"/>
  <c r="I12" i="15"/>
  <c r="I13" i="15"/>
  <c r="I14" i="15"/>
  <c r="I15" i="15"/>
  <c r="I16" i="15"/>
  <c r="I17" i="15"/>
  <c r="I18" i="15"/>
  <c r="I19" i="15"/>
  <c r="I20" i="15"/>
  <c r="I21" i="15"/>
  <c r="I22" i="15"/>
  <c r="I23" i="15"/>
  <c r="I24" i="15"/>
  <c r="I25" i="15"/>
  <c r="I26" i="15"/>
  <c r="I27" i="15"/>
  <c r="I28" i="15"/>
  <c r="I29" i="15"/>
  <c r="I32" i="15"/>
  <c r="I3" i="16"/>
  <c r="J5" i="16" s="1"/>
  <c r="I4" i="16"/>
  <c r="I6" i="16"/>
  <c r="J8" i="16" s="1"/>
  <c r="I7" i="16"/>
  <c r="I8" i="16"/>
  <c r="I12" i="16"/>
  <c r="J14" i="16" s="1"/>
  <c r="I13" i="16"/>
  <c r="I14" i="16"/>
  <c r="I15" i="16"/>
  <c r="I16" i="16"/>
  <c r="I17" i="16"/>
  <c r="I18" i="16"/>
  <c r="I19" i="16"/>
  <c r="I20" i="16"/>
  <c r="I21" i="16"/>
  <c r="I22" i="16"/>
  <c r="I23" i="16"/>
  <c r="J23" i="16" s="1"/>
  <c r="I24" i="16"/>
  <c r="I25" i="16"/>
  <c r="I26" i="16"/>
  <c r="I27" i="16"/>
  <c r="I28" i="16"/>
  <c r="I29" i="16"/>
  <c r="J29" i="16" s="1"/>
  <c r="I30" i="16"/>
  <c r="I31" i="16"/>
  <c r="I32" i="16"/>
  <c r="I3" i="7"/>
  <c r="I4" i="7"/>
  <c r="I5" i="7"/>
  <c r="I6" i="7"/>
  <c r="I7" i="7"/>
  <c r="I8" i="7"/>
  <c r="I12" i="7"/>
  <c r="I13" i="7"/>
  <c r="I14" i="7"/>
  <c r="J14" i="7" s="1"/>
  <c r="I15" i="7"/>
  <c r="I16" i="7"/>
  <c r="I17" i="7"/>
  <c r="I18" i="7"/>
  <c r="I19" i="7"/>
  <c r="J20" i="7" s="1"/>
  <c r="I20" i="7"/>
  <c r="I21" i="7"/>
  <c r="I22" i="7"/>
  <c r="I23" i="7"/>
  <c r="I24" i="7"/>
  <c r="I25" i="7"/>
  <c r="I26" i="7"/>
  <c r="I27" i="7"/>
  <c r="J29" i="7" s="1"/>
  <c r="I28" i="7"/>
  <c r="I29" i="7"/>
  <c r="I30" i="7"/>
  <c r="J32" i="7" s="1"/>
  <c r="I31" i="7"/>
  <c r="I32" i="7"/>
  <c r="I3" i="6"/>
  <c r="I4" i="6"/>
  <c r="I5" i="6"/>
  <c r="I38" i="6" s="1"/>
  <c r="I6" i="6"/>
  <c r="I7" i="6"/>
  <c r="I8" i="6"/>
  <c r="J8" i="6"/>
  <c r="I12" i="6"/>
  <c r="I13" i="6"/>
  <c r="I14" i="6"/>
  <c r="J14" i="6" s="1"/>
  <c r="I15" i="6"/>
  <c r="I16" i="6"/>
  <c r="I17" i="6"/>
  <c r="I18" i="6"/>
  <c r="I19" i="6"/>
  <c r="I20" i="6"/>
  <c r="I21" i="6"/>
  <c r="I22" i="6"/>
  <c r="I23" i="6"/>
  <c r="I24" i="6"/>
  <c r="I25" i="6"/>
  <c r="I26" i="6"/>
  <c r="I27" i="6"/>
  <c r="I28" i="6"/>
  <c r="I29" i="6"/>
  <c r="I30" i="6"/>
  <c r="I31" i="6"/>
  <c r="I32" i="6"/>
  <c r="I3" i="1"/>
  <c r="I4" i="1"/>
  <c r="J5" i="1" s="1"/>
  <c r="K5" i="1" s="1"/>
  <c r="L5" i="1" s="1"/>
  <c r="I5" i="1"/>
  <c r="I6" i="1"/>
  <c r="I7" i="1"/>
  <c r="I8" i="1"/>
  <c r="I13" i="1"/>
  <c r="I14" i="1"/>
  <c r="I15" i="1"/>
  <c r="I16" i="1"/>
  <c r="I17" i="1"/>
  <c r="I18" i="1"/>
  <c r="I19" i="1"/>
  <c r="I20" i="1"/>
  <c r="I21" i="1"/>
  <c r="J23" i="1" s="1"/>
  <c r="K23" i="1" s="1"/>
  <c r="L23" i="1" s="1"/>
  <c r="I22" i="1"/>
  <c r="I23" i="1"/>
  <c r="I24" i="1"/>
  <c r="I25" i="1"/>
  <c r="I26" i="1"/>
  <c r="I27" i="1"/>
  <c r="I28" i="1"/>
  <c r="J29" i="1" s="1"/>
  <c r="K29" i="1" s="1"/>
  <c r="L29" i="1" s="1"/>
  <c r="I29" i="1"/>
  <c r="I30" i="1"/>
  <c r="I31" i="1"/>
  <c r="I32" i="1"/>
  <c r="I6" i="8"/>
  <c r="E44" i="1"/>
  <c r="I3" i="8"/>
  <c r="I25" i="8"/>
  <c r="I29" i="8"/>
  <c r="I28" i="8"/>
  <c r="I27" i="8"/>
  <c r="I26" i="8"/>
  <c r="I24" i="8"/>
  <c r="I23" i="8"/>
  <c r="I22" i="8"/>
  <c r="I21" i="8"/>
  <c r="J23" i="8" s="1"/>
  <c r="I20" i="8"/>
  <c r="I19" i="8"/>
  <c r="I18" i="8"/>
  <c r="J20" i="8" s="1"/>
  <c r="I17" i="8"/>
  <c r="I16" i="8"/>
  <c r="I15" i="8"/>
  <c r="I14" i="8"/>
  <c r="I13" i="8"/>
  <c r="I12" i="8"/>
  <c r="I8" i="8"/>
  <c r="I7" i="8"/>
  <c r="I5" i="8"/>
  <c r="I4" i="8"/>
  <c r="C30" i="19"/>
  <c r="D30" i="19"/>
  <c r="E30" i="19"/>
  <c r="F30" i="19"/>
  <c r="G30" i="19"/>
  <c r="H30" i="19"/>
  <c r="C31" i="19"/>
  <c r="D31" i="19"/>
  <c r="E31" i="19"/>
  <c r="F31" i="19"/>
  <c r="G31" i="19"/>
  <c r="H31" i="19"/>
  <c r="C32" i="19"/>
  <c r="D32" i="19"/>
  <c r="E32" i="19"/>
  <c r="F32" i="19"/>
  <c r="G32" i="19"/>
  <c r="H32" i="19"/>
  <c r="J47" i="9"/>
  <c r="B47" i="9"/>
  <c r="B41" i="9"/>
  <c r="L41" i="10"/>
  <c r="J47" i="10"/>
  <c r="J47" i="11"/>
  <c r="B47" i="11"/>
  <c r="B41" i="11"/>
  <c r="J47" i="1"/>
  <c r="B47" i="1"/>
  <c r="B41" i="1"/>
  <c r="B47" i="6"/>
  <c r="B41" i="6"/>
  <c r="B47" i="7"/>
  <c r="B41" i="7"/>
  <c r="L46" i="7"/>
  <c r="J47" i="16"/>
  <c r="B47" i="16"/>
  <c r="B41" i="16"/>
  <c r="J47" i="15"/>
  <c r="B47" i="15"/>
  <c r="B41" i="15"/>
  <c r="E50" i="15"/>
  <c r="J47" i="14"/>
  <c r="B47" i="14"/>
  <c r="B41" i="14"/>
  <c r="J47" i="13"/>
  <c r="B47" i="13"/>
  <c r="B41" i="13"/>
  <c r="J47" i="12"/>
  <c r="B47" i="12"/>
  <c r="B41" i="12"/>
  <c r="L41" i="8"/>
  <c r="J47" i="8"/>
  <c r="B47" i="8"/>
  <c r="B41" i="8"/>
  <c r="C3" i="19"/>
  <c r="D3" i="19"/>
  <c r="D12" i="19"/>
  <c r="E3" i="19"/>
  <c r="F3" i="19"/>
  <c r="G3" i="19"/>
  <c r="H3" i="19"/>
  <c r="D15" i="19"/>
  <c r="G12" i="19"/>
  <c r="D6" i="19"/>
  <c r="D18" i="19"/>
  <c r="D21" i="19"/>
  <c r="D24" i="19"/>
  <c r="D27" i="19"/>
  <c r="F27" i="19"/>
  <c r="F28" i="19"/>
  <c r="F21" i="19"/>
  <c r="F22" i="19"/>
  <c r="H6" i="19"/>
  <c r="H12" i="19"/>
  <c r="H15" i="19"/>
  <c r="H18" i="19"/>
  <c r="H21" i="19"/>
  <c r="H24" i="19"/>
  <c r="H27" i="19"/>
  <c r="C4" i="19"/>
  <c r="C16" i="19"/>
  <c r="D4" i="19"/>
  <c r="D13" i="19"/>
  <c r="G13" i="19"/>
  <c r="C13" i="19"/>
  <c r="E13" i="19"/>
  <c r="F13" i="19"/>
  <c r="H13" i="19"/>
  <c r="E4" i="19"/>
  <c r="F4" i="19"/>
  <c r="F7" i="19"/>
  <c r="F16" i="19"/>
  <c r="F19" i="19"/>
  <c r="F25" i="19"/>
  <c r="G4" i="19"/>
  <c r="G22" i="19"/>
  <c r="G7" i="19"/>
  <c r="G16" i="19"/>
  <c r="G19" i="19"/>
  <c r="G25" i="19"/>
  <c r="G28" i="19"/>
  <c r="H4" i="19"/>
  <c r="C5" i="19"/>
  <c r="C8" i="19"/>
  <c r="C14" i="19"/>
  <c r="C17" i="19"/>
  <c r="C20" i="19"/>
  <c r="C23" i="19"/>
  <c r="C26" i="19"/>
  <c r="C29" i="19"/>
  <c r="D17" i="19"/>
  <c r="E17" i="19"/>
  <c r="F17" i="19"/>
  <c r="G17" i="19"/>
  <c r="H17" i="19"/>
  <c r="D20" i="19"/>
  <c r="E20" i="19"/>
  <c r="F20" i="19"/>
  <c r="G20" i="19"/>
  <c r="H20" i="19"/>
  <c r="D5" i="19"/>
  <c r="E5" i="19"/>
  <c r="E8" i="19"/>
  <c r="E14" i="19"/>
  <c r="E23" i="19"/>
  <c r="E26" i="19"/>
  <c r="E29" i="19"/>
  <c r="F5" i="19"/>
  <c r="G5" i="19"/>
  <c r="G8" i="19"/>
  <c r="G14" i="19"/>
  <c r="G23" i="19"/>
  <c r="G26" i="19"/>
  <c r="G29" i="19"/>
  <c r="H5" i="19"/>
  <c r="H8" i="19"/>
  <c r="H14" i="19"/>
  <c r="H23" i="19"/>
  <c r="H26" i="19"/>
  <c r="H29" i="19"/>
  <c r="C6" i="19"/>
  <c r="E6" i="19"/>
  <c r="F6" i="19"/>
  <c r="G6" i="19"/>
  <c r="C12" i="19"/>
  <c r="C15" i="19"/>
  <c r="C18" i="19"/>
  <c r="C21" i="19"/>
  <c r="G21" i="19"/>
  <c r="E21" i="19"/>
  <c r="C24" i="19"/>
  <c r="E24" i="19"/>
  <c r="F24" i="19"/>
  <c r="G24" i="19"/>
  <c r="C27" i="19"/>
  <c r="C28" i="19"/>
  <c r="C7" i="19"/>
  <c r="C19" i="19"/>
  <c r="C22" i="19"/>
  <c r="C25" i="19"/>
  <c r="E18" i="19"/>
  <c r="F18" i="19"/>
  <c r="G18" i="19"/>
  <c r="D25" i="19"/>
  <c r="D7" i="19"/>
  <c r="D16" i="19"/>
  <c r="D19" i="19"/>
  <c r="D22" i="19"/>
  <c r="D28" i="19"/>
  <c r="E16" i="19"/>
  <c r="H16" i="19"/>
  <c r="D8" i="19"/>
  <c r="D14" i="19"/>
  <c r="D23" i="19"/>
  <c r="D26" i="19"/>
  <c r="D29" i="19"/>
  <c r="F23" i="19"/>
  <c r="F26" i="19"/>
  <c r="F29" i="19"/>
  <c r="E12" i="19"/>
  <c r="E15" i="19"/>
  <c r="E27" i="19"/>
  <c r="G27" i="19"/>
  <c r="E28" i="19"/>
  <c r="H28" i="19"/>
  <c r="E7" i="19"/>
  <c r="H7" i="19"/>
  <c r="E19" i="19"/>
  <c r="E22" i="19"/>
  <c r="E25" i="19"/>
  <c r="F12" i="19"/>
  <c r="F15" i="19"/>
  <c r="F8" i="19"/>
  <c r="F14" i="19"/>
  <c r="G15" i="19"/>
  <c r="H25" i="19"/>
  <c r="H19" i="19"/>
  <c r="H22" i="19"/>
  <c r="K47" i="19"/>
  <c r="B41" i="19"/>
  <c r="J17" i="13"/>
  <c r="J17" i="6"/>
  <c r="D42" i="1"/>
  <c r="J17" i="10"/>
  <c r="D43" i="1"/>
  <c r="J14" i="8"/>
  <c r="J8" i="15"/>
  <c r="J23" i="6"/>
  <c r="J17" i="7"/>
  <c r="G39" i="1"/>
  <c r="G44" i="1"/>
  <c r="G44" i="6" s="1"/>
  <c r="G44" i="7" s="1"/>
  <c r="E39" i="14"/>
  <c r="E41" i="14" s="1"/>
  <c r="J8" i="7"/>
  <c r="J14" i="15"/>
  <c r="J5" i="14"/>
  <c r="J5" i="15"/>
  <c r="J20" i="11"/>
  <c r="J17" i="11"/>
  <c r="D39" i="1"/>
  <c r="D41" i="1" s="1"/>
  <c r="D44" i="1"/>
  <c r="D44" i="6" s="1"/>
  <c r="J29" i="6"/>
  <c r="K29" i="6" s="1"/>
  <c r="J11" i="6"/>
  <c r="E39" i="16"/>
  <c r="F42" i="1"/>
  <c r="F42" i="6" s="1"/>
  <c r="J8" i="14"/>
  <c r="F39" i="7"/>
  <c r="F39" i="11" l="1"/>
  <c r="J32" i="8"/>
  <c r="I38" i="8"/>
  <c r="I36" i="8"/>
  <c r="J29" i="12"/>
  <c r="I38" i="14"/>
  <c r="J35" i="14"/>
  <c r="J32" i="14"/>
  <c r="F43" i="6"/>
  <c r="F43" i="7" s="1"/>
  <c r="F43" i="16" s="1"/>
  <c r="F43" i="15" s="1"/>
  <c r="F43" i="14" s="1"/>
  <c r="F43" i="13" s="1"/>
  <c r="F43" i="12" s="1"/>
  <c r="F43" i="8" s="1"/>
  <c r="F43" i="9" s="1"/>
  <c r="F43" i="10" s="1"/>
  <c r="F43" i="11" s="1"/>
  <c r="F39" i="6"/>
  <c r="I36" i="6"/>
  <c r="I38" i="15"/>
  <c r="J26" i="13"/>
  <c r="I38" i="13"/>
  <c r="J23" i="13"/>
  <c r="J20" i="13"/>
  <c r="J26" i="12"/>
  <c r="J32" i="10"/>
  <c r="G39" i="10"/>
  <c r="I38" i="10"/>
  <c r="J8" i="10"/>
  <c r="I37" i="8"/>
  <c r="J38" i="8" s="1"/>
  <c r="J8" i="8"/>
  <c r="I37" i="13"/>
  <c r="J35" i="13"/>
  <c r="G39" i="13"/>
  <c r="J32" i="13"/>
  <c r="I37" i="14"/>
  <c r="I36" i="14"/>
  <c r="H39" i="16"/>
  <c r="I38" i="16"/>
  <c r="G39" i="16"/>
  <c r="G36" i="19"/>
  <c r="I34" i="19"/>
  <c r="I33" i="19"/>
  <c r="I35" i="19"/>
  <c r="F39" i="15"/>
  <c r="J38" i="15"/>
  <c r="K38" i="15" s="1"/>
  <c r="K23" i="6"/>
  <c r="L23" i="6" s="1"/>
  <c r="I38" i="7"/>
  <c r="J29" i="8"/>
  <c r="C42" i="1"/>
  <c r="C42" i="6" s="1"/>
  <c r="C42" i="7" s="1"/>
  <c r="C42" i="16" s="1"/>
  <c r="I37" i="6"/>
  <c r="F37" i="19"/>
  <c r="J20" i="15"/>
  <c r="I37" i="11"/>
  <c r="J38" i="11" s="1"/>
  <c r="D39" i="15"/>
  <c r="F39" i="13"/>
  <c r="D39" i="11"/>
  <c r="D38" i="19"/>
  <c r="E37" i="19"/>
  <c r="D42" i="6"/>
  <c r="D42" i="7" s="1"/>
  <c r="D42" i="16" s="1"/>
  <c r="H38" i="19"/>
  <c r="C36" i="19"/>
  <c r="J17" i="8"/>
  <c r="J26" i="7"/>
  <c r="J26" i="14"/>
  <c r="J11" i="16"/>
  <c r="G38" i="19"/>
  <c r="I37" i="10"/>
  <c r="C39" i="11"/>
  <c r="J20" i="1"/>
  <c r="K20" i="1" s="1"/>
  <c r="L20" i="1" s="1"/>
  <c r="I36" i="10"/>
  <c r="J11" i="7"/>
  <c r="F44" i="6"/>
  <c r="J23" i="7"/>
  <c r="J5" i="7"/>
  <c r="I36" i="12"/>
  <c r="E39" i="13"/>
  <c r="I37" i="15"/>
  <c r="J17" i="1"/>
  <c r="K17" i="1" s="1"/>
  <c r="L17" i="1" s="1"/>
  <c r="J11" i="11"/>
  <c r="J35" i="11"/>
  <c r="J32" i="12"/>
  <c r="D37" i="19"/>
  <c r="J26" i="6"/>
  <c r="K26" i="6" s="1"/>
  <c r="E39" i="15"/>
  <c r="F39" i="14"/>
  <c r="J35" i="16"/>
  <c r="J11" i="8"/>
  <c r="I37" i="16"/>
  <c r="F38" i="19"/>
  <c r="G39" i="15"/>
  <c r="J5" i="6"/>
  <c r="J35" i="7"/>
  <c r="C39" i="10"/>
  <c r="C41" i="10" s="1"/>
  <c r="J35" i="12"/>
  <c r="J17" i="12"/>
  <c r="J35" i="8"/>
  <c r="I37" i="7"/>
  <c r="J5" i="11"/>
  <c r="C37" i="19"/>
  <c r="E38" i="19"/>
  <c r="E36" i="19"/>
  <c r="C38" i="19"/>
  <c r="C44" i="19" s="1"/>
  <c r="C45" i="19" s="1"/>
  <c r="I45" i="19" s="1"/>
  <c r="I47" i="19" s="1"/>
  <c r="D36" i="19"/>
  <c r="H37" i="19"/>
  <c r="H36" i="19"/>
  <c r="F36" i="19"/>
  <c r="G37" i="19"/>
  <c r="H39" i="10"/>
  <c r="H41" i="10" s="1"/>
  <c r="J5" i="10"/>
  <c r="F39" i="10"/>
  <c r="F41" i="10" s="1"/>
  <c r="J8" i="9"/>
  <c r="J11" i="9"/>
  <c r="J14" i="12"/>
  <c r="I38" i="12"/>
  <c r="J5" i="12"/>
  <c r="J23" i="12"/>
  <c r="I18" i="19"/>
  <c r="I6" i="19"/>
  <c r="D39" i="6"/>
  <c r="D41" i="6" s="1"/>
  <c r="C39" i="6"/>
  <c r="C41" i="6" s="1"/>
  <c r="F44" i="7"/>
  <c r="F44" i="16" s="1"/>
  <c r="F44" i="15" s="1"/>
  <c r="F44" i="14" s="1"/>
  <c r="F44" i="13" s="1"/>
  <c r="F44" i="12" s="1"/>
  <c r="F44" i="8" s="1"/>
  <c r="F44" i="9" s="1"/>
  <c r="F44" i="10" s="1"/>
  <c r="F44" i="11" s="1"/>
  <c r="I36" i="7"/>
  <c r="E39" i="7"/>
  <c r="I36" i="16"/>
  <c r="C39" i="16"/>
  <c r="C39" i="15"/>
  <c r="C41" i="15" s="1"/>
  <c r="I36" i="15"/>
  <c r="H39" i="15"/>
  <c r="H41" i="15" s="1"/>
  <c r="H39" i="13"/>
  <c r="H41" i="13" s="1"/>
  <c r="I36" i="13"/>
  <c r="D39" i="12"/>
  <c r="G39" i="12"/>
  <c r="C39" i="12"/>
  <c r="C41" i="12" s="1"/>
  <c r="F39" i="8"/>
  <c r="C39" i="9"/>
  <c r="D39" i="10"/>
  <c r="D41" i="10" s="1"/>
  <c r="I37" i="12"/>
  <c r="G44" i="16"/>
  <c r="G44" i="15" s="1"/>
  <c r="G44" i="14" s="1"/>
  <c r="G44" i="13" s="1"/>
  <c r="G44" i="12" s="1"/>
  <c r="G44" i="8" s="1"/>
  <c r="G44" i="9" s="1"/>
  <c r="G44" i="10" s="1"/>
  <c r="G44" i="11" s="1"/>
  <c r="G43" i="6"/>
  <c r="G43" i="7" s="1"/>
  <c r="G43" i="16" s="1"/>
  <c r="G43" i="15" s="1"/>
  <c r="G43" i="14" s="1"/>
  <c r="G43" i="13" s="1"/>
  <c r="G43" i="12" s="1"/>
  <c r="G43" i="8" s="1"/>
  <c r="G43" i="9" s="1"/>
  <c r="G43" i="10" s="1"/>
  <c r="G43" i="11" s="1"/>
  <c r="H44" i="6"/>
  <c r="H44" i="7" s="1"/>
  <c r="H44" i="16" s="1"/>
  <c r="H44" i="15" s="1"/>
  <c r="H44" i="14" s="1"/>
  <c r="H44" i="13" s="1"/>
  <c r="H44" i="12" s="1"/>
  <c r="H44" i="8" s="1"/>
  <c r="H44" i="9" s="1"/>
  <c r="H44" i="10" s="1"/>
  <c r="H44" i="11" s="1"/>
  <c r="K14" i="1"/>
  <c r="C43" i="6"/>
  <c r="C43" i="7" s="1"/>
  <c r="C43" i="16" s="1"/>
  <c r="C43" i="15" s="1"/>
  <c r="E42" i="6"/>
  <c r="E42" i="7" s="1"/>
  <c r="J32" i="1"/>
  <c r="K32" i="1" s="1"/>
  <c r="J14" i="14"/>
  <c r="J32" i="11"/>
  <c r="F39" i="1"/>
  <c r="J14" i="10"/>
  <c r="J17" i="15"/>
  <c r="J29" i="14"/>
  <c r="G39" i="8"/>
  <c r="G41" i="8" s="1"/>
  <c r="H39" i="12"/>
  <c r="H41" i="12" s="1"/>
  <c r="J11" i="10"/>
  <c r="E39" i="12"/>
  <c r="E41" i="12" s="1"/>
  <c r="J8" i="12"/>
  <c r="J29" i="11"/>
  <c r="F39" i="12"/>
  <c r="F41" i="12" s="1"/>
  <c r="D39" i="13"/>
  <c r="J20" i="16"/>
  <c r="J11" i="12"/>
  <c r="J26" i="10"/>
  <c r="J26" i="8"/>
  <c r="E39" i="6"/>
  <c r="E41" i="6" s="1"/>
  <c r="E39" i="8"/>
  <c r="E41" i="8" s="1"/>
  <c r="J26" i="1"/>
  <c r="K26" i="1" s="1"/>
  <c r="L26" i="1" s="1"/>
  <c r="J17" i="16"/>
  <c r="J23" i="14"/>
  <c r="J23" i="10"/>
  <c r="G39" i="7"/>
  <c r="J11" i="13"/>
  <c r="J8" i="1"/>
  <c r="J38" i="7"/>
  <c r="J26" i="15"/>
  <c r="J23" i="11"/>
  <c r="G39" i="14"/>
  <c r="I38" i="1"/>
  <c r="D43" i="6"/>
  <c r="D43" i="7" s="1"/>
  <c r="D43" i="16" s="1"/>
  <c r="D43" i="15" s="1"/>
  <c r="D43" i="14" s="1"/>
  <c r="D43" i="13" s="1"/>
  <c r="D43" i="12" s="1"/>
  <c r="D43" i="8" s="1"/>
  <c r="D43" i="9" s="1"/>
  <c r="D43" i="10" s="1"/>
  <c r="D43" i="11" s="1"/>
  <c r="J20" i="10"/>
  <c r="J20" i="6"/>
  <c r="E43" i="6"/>
  <c r="E43" i="7" s="1"/>
  <c r="E43" i="16" s="1"/>
  <c r="E43" i="15" s="1"/>
  <c r="E43" i="14" s="1"/>
  <c r="E43" i="13" s="1"/>
  <c r="E43" i="12" s="1"/>
  <c r="E43" i="8" s="1"/>
  <c r="E43" i="9" s="1"/>
  <c r="E43" i="10" s="1"/>
  <c r="E43" i="11" s="1"/>
  <c r="G39" i="9"/>
  <c r="G41" i="9" s="1"/>
  <c r="F45" i="1"/>
  <c r="I27" i="19"/>
  <c r="I31" i="19"/>
  <c r="E45" i="1"/>
  <c r="E47" i="1" s="1"/>
  <c r="I36" i="1"/>
  <c r="J23" i="15"/>
  <c r="J26" i="16"/>
  <c r="E39" i="9"/>
  <c r="C39" i="8"/>
  <c r="C41" i="8" s="1"/>
  <c r="F39" i="16"/>
  <c r="F41" i="16" s="1"/>
  <c r="I20" i="19"/>
  <c r="H43" i="6"/>
  <c r="H43" i="7" s="1"/>
  <c r="H43" i="16" s="1"/>
  <c r="H43" i="15" s="1"/>
  <c r="H43" i="14" s="1"/>
  <c r="H43" i="13" s="1"/>
  <c r="H43" i="12" s="1"/>
  <c r="H43" i="8" s="1"/>
  <c r="H43" i="9" s="1"/>
  <c r="H43" i="10" s="1"/>
  <c r="H43" i="11" s="1"/>
  <c r="F39" i="9"/>
  <c r="D39" i="8"/>
  <c r="D41" i="8" s="1"/>
  <c r="I9" i="19"/>
  <c r="I5" i="19"/>
  <c r="I17" i="19"/>
  <c r="I29" i="19"/>
  <c r="I25" i="19"/>
  <c r="I13" i="19"/>
  <c r="I15" i="19"/>
  <c r="I30" i="19"/>
  <c r="I26" i="19"/>
  <c r="I22" i="19"/>
  <c r="I32" i="19"/>
  <c r="I10" i="19"/>
  <c r="I19" i="19"/>
  <c r="I7" i="19"/>
  <c r="I14" i="19"/>
  <c r="I23" i="19"/>
  <c r="I8" i="19"/>
  <c r="I4" i="19"/>
  <c r="I28" i="19"/>
  <c r="I11" i="19"/>
  <c r="I16" i="19"/>
  <c r="D39" i="9"/>
  <c r="I21" i="19"/>
  <c r="K17" i="6"/>
  <c r="L17" i="6" s="1"/>
  <c r="G45" i="1"/>
  <c r="G42" i="6"/>
  <c r="D44" i="7"/>
  <c r="D44" i="16" s="1"/>
  <c r="D44" i="15" s="1"/>
  <c r="D44" i="14" s="1"/>
  <c r="D44" i="13" s="1"/>
  <c r="D44" i="12" s="1"/>
  <c r="H42" i="6"/>
  <c r="H45" i="1"/>
  <c r="I43" i="1"/>
  <c r="K29" i="7"/>
  <c r="E42" i="16"/>
  <c r="K26" i="7"/>
  <c r="L26" i="7" s="1"/>
  <c r="K23" i="7"/>
  <c r="L23" i="7" s="1"/>
  <c r="K5" i="6"/>
  <c r="K8" i="1"/>
  <c r="L8" i="1" s="1"/>
  <c r="C44" i="15"/>
  <c r="I44" i="1"/>
  <c r="F42" i="7"/>
  <c r="F45" i="6"/>
  <c r="K20" i="6"/>
  <c r="L20" i="6" s="1"/>
  <c r="K11" i="6"/>
  <c r="L11" i="6" s="1"/>
  <c r="J32" i="6"/>
  <c r="K32" i="6" s="1"/>
  <c r="D39" i="14"/>
  <c r="D41" i="14" s="1"/>
  <c r="J17" i="14"/>
  <c r="I37" i="1"/>
  <c r="D39" i="7"/>
  <c r="J32" i="16"/>
  <c r="J20" i="12"/>
  <c r="I24" i="19"/>
  <c r="J14" i="11"/>
  <c r="J11" i="14"/>
  <c r="H39" i="1"/>
  <c r="I12" i="19"/>
  <c r="J5" i="8"/>
  <c r="E44" i="6"/>
  <c r="E44" i="7" s="1"/>
  <c r="E44" i="16" s="1"/>
  <c r="E44" i="15" s="1"/>
  <c r="E44" i="14" s="1"/>
  <c r="E44" i="13" s="1"/>
  <c r="E44" i="12" s="1"/>
  <c r="E44" i="8" s="1"/>
  <c r="E44" i="9" s="1"/>
  <c r="E44" i="10" s="1"/>
  <c r="E44" i="11" s="1"/>
  <c r="I3" i="19"/>
  <c r="J8" i="13"/>
  <c r="G39" i="11"/>
  <c r="G41" i="11" s="1"/>
  <c r="C39" i="14"/>
  <c r="C41" i="14" s="1"/>
  <c r="H39" i="9"/>
  <c r="H41" i="9" s="1"/>
  <c r="H39" i="11"/>
  <c r="H41" i="11" s="1"/>
  <c r="D45" i="1"/>
  <c r="J38" i="13" l="1"/>
  <c r="J38" i="16"/>
  <c r="J38" i="6"/>
  <c r="J38" i="1"/>
  <c r="K38" i="1" s="1"/>
  <c r="J38" i="14"/>
  <c r="J38" i="10"/>
  <c r="I38" i="19"/>
  <c r="I37" i="19"/>
  <c r="D39" i="19"/>
  <c r="D41" i="19" s="1"/>
  <c r="J38" i="12"/>
  <c r="I36" i="19"/>
  <c r="I39" i="16"/>
  <c r="I41" i="16" s="1"/>
  <c r="J29" i="19"/>
  <c r="L29" i="19" s="1"/>
  <c r="J35" i="19"/>
  <c r="L35" i="7"/>
  <c r="K35" i="7"/>
  <c r="K14" i="6"/>
  <c r="I42" i="1"/>
  <c r="K35" i="16"/>
  <c r="K35" i="15" s="1"/>
  <c r="L35" i="15" s="1"/>
  <c r="J32" i="19"/>
  <c r="C45" i="1"/>
  <c r="C47" i="1" s="1"/>
  <c r="D47" i="1"/>
  <c r="K5" i="7"/>
  <c r="L5" i="7" s="1"/>
  <c r="E39" i="19"/>
  <c r="E41" i="19" s="1"/>
  <c r="F39" i="19"/>
  <c r="F41" i="19" s="1"/>
  <c r="K26" i="16"/>
  <c r="I44" i="6"/>
  <c r="I39" i="6"/>
  <c r="I42" i="6"/>
  <c r="I42" i="7" s="1"/>
  <c r="I39" i="15"/>
  <c r="I39" i="13"/>
  <c r="I41" i="13" s="1"/>
  <c r="I39" i="10"/>
  <c r="I41" i="10" s="1"/>
  <c r="I39" i="7"/>
  <c r="D45" i="6"/>
  <c r="K14" i="7"/>
  <c r="I44" i="12"/>
  <c r="D44" i="8"/>
  <c r="D44" i="9" s="1"/>
  <c r="D44" i="10" s="1"/>
  <c r="C45" i="7"/>
  <c r="I39" i="12"/>
  <c r="I41" i="12" s="1"/>
  <c r="I39" i="14"/>
  <c r="I41" i="14" s="1"/>
  <c r="J20" i="19"/>
  <c r="L20" i="19" s="1"/>
  <c r="H39" i="19"/>
  <c r="H41" i="19" s="1"/>
  <c r="K17" i="7"/>
  <c r="L17" i="7" s="1"/>
  <c r="J11" i="19"/>
  <c r="L11" i="19" s="1"/>
  <c r="G39" i="19"/>
  <c r="G41" i="19" s="1"/>
  <c r="C45" i="6"/>
  <c r="I39" i="8"/>
  <c r="I41" i="8" s="1"/>
  <c r="I43" i="6"/>
  <c r="I43" i="7" s="1"/>
  <c r="K20" i="7"/>
  <c r="L20" i="7" s="1"/>
  <c r="J8" i="19"/>
  <c r="L8" i="19" s="1"/>
  <c r="J26" i="19"/>
  <c r="L26" i="19" s="1"/>
  <c r="J17" i="19"/>
  <c r="L17" i="19" s="1"/>
  <c r="C39" i="19"/>
  <c r="J23" i="19"/>
  <c r="L23" i="19" s="1"/>
  <c r="J14" i="19"/>
  <c r="L14" i="19" s="1"/>
  <c r="F42" i="16"/>
  <c r="F45" i="7"/>
  <c r="K23" i="16"/>
  <c r="L23" i="16" s="1"/>
  <c r="K20" i="16"/>
  <c r="L20" i="16" s="1"/>
  <c r="C44" i="14"/>
  <c r="I44" i="14" s="1"/>
  <c r="I44" i="15"/>
  <c r="I44" i="16"/>
  <c r="E42" i="15"/>
  <c r="E45" i="16"/>
  <c r="E47" i="16" s="1"/>
  <c r="G42" i="7"/>
  <c r="G45" i="6"/>
  <c r="E45" i="7"/>
  <c r="E47" i="7" s="1"/>
  <c r="I44" i="7"/>
  <c r="K29" i="16"/>
  <c r="H42" i="7"/>
  <c r="H45" i="6"/>
  <c r="E45" i="6"/>
  <c r="E47" i="6" s="1"/>
  <c r="K32" i="7"/>
  <c r="D45" i="7"/>
  <c r="C45" i="16"/>
  <c r="C42" i="15"/>
  <c r="K8" i="6"/>
  <c r="L8" i="6" s="1"/>
  <c r="D45" i="16"/>
  <c r="D42" i="15"/>
  <c r="I39" i="9"/>
  <c r="I41" i="9" s="1"/>
  <c r="K11" i="7"/>
  <c r="L11" i="7" s="1"/>
  <c r="I39" i="1"/>
  <c r="I39" i="11"/>
  <c r="I41" i="11" s="1"/>
  <c r="I43" i="15"/>
  <c r="I44" i="13"/>
  <c r="J5" i="19"/>
  <c r="C43" i="14"/>
  <c r="I43" i="16"/>
  <c r="L35" i="19" l="1"/>
  <c r="J38" i="19"/>
  <c r="L38" i="19" s="1"/>
  <c r="C41" i="19"/>
  <c r="I39" i="19"/>
  <c r="I41" i="19" s="1"/>
  <c r="L32" i="19"/>
  <c r="K35" i="14"/>
  <c r="I45" i="1"/>
  <c r="K5" i="16"/>
  <c r="J14" i="9"/>
  <c r="J20" i="9"/>
  <c r="K32" i="16"/>
  <c r="K26" i="15"/>
  <c r="K14" i="16"/>
  <c r="I44" i="8"/>
  <c r="I45" i="6"/>
  <c r="K38" i="6"/>
  <c r="I44" i="9"/>
  <c r="K17" i="16"/>
  <c r="L17" i="16" s="1"/>
  <c r="H42" i="16"/>
  <c r="H45" i="7"/>
  <c r="K20" i="15"/>
  <c r="L20" i="15" s="1"/>
  <c r="K23" i="15"/>
  <c r="L23" i="15" s="1"/>
  <c r="F42" i="15"/>
  <c r="F45" i="16"/>
  <c r="F47" i="16" s="1"/>
  <c r="C45" i="15"/>
  <c r="C42" i="14"/>
  <c r="G45" i="7"/>
  <c r="G42" i="16"/>
  <c r="L5" i="19"/>
  <c r="K29" i="15"/>
  <c r="L29" i="15" s="1"/>
  <c r="K8" i="7"/>
  <c r="L8" i="7" s="1"/>
  <c r="K5" i="15"/>
  <c r="K11" i="16"/>
  <c r="L11" i="16" s="1"/>
  <c r="E45" i="15"/>
  <c r="E47" i="15" s="1"/>
  <c r="E42" i="14"/>
  <c r="C43" i="13"/>
  <c r="I43" i="14"/>
  <c r="D44" i="11"/>
  <c r="I44" i="11" s="1"/>
  <c r="I44" i="10"/>
  <c r="D42" i="14"/>
  <c r="D45" i="15"/>
  <c r="D47" i="15" s="1"/>
  <c r="K45" i="14" l="1"/>
  <c r="L35" i="14"/>
  <c r="K35" i="13"/>
  <c r="K29" i="14"/>
  <c r="K32" i="15"/>
  <c r="I38" i="9"/>
  <c r="J17" i="9"/>
  <c r="K26" i="14"/>
  <c r="K14" i="15"/>
  <c r="I45" i="7"/>
  <c r="K38" i="7"/>
  <c r="K17" i="15"/>
  <c r="L17" i="15" s="1"/>
  <c r="H45" i="16"/>
  <c r="H47" i="16" s="1"/>
  <c r="H42" i="15"/>
  <c r="K8" i="16"/>
  <c r="L8" i="16" s="1"/>
  <c r="C45" i="14"/>
  <c r="C42" i="13"/>
  <c r="K5" i="14"/>
  <c r="I43" i="13"/>
  <c r="C43" i="12"/>
  <c r="F45" i="15"/>
  <c r="F47" i="15" s="1"/>
  <c r="F42" i="14"/>
  <c r="K23" i="14"/>
  <c r="D42" i="13"/>
  <c r="D45" i="14"/>
  <c r="D47" i="14" s="1"/>
  <c r="G42" i="15"/>
  <c r="G45" i="16"/>
  <c r="I42" i="16"/>
  <c r="K20" i="14"/>
  <c r="E42" i="13"/>
  <c r="E45" i="14"/>
  <c r="E47" i="14" s="1"/>
  <c r="K11" i="15"/>
  <c r="L11" i="15" s="1"/>
  <c r="L35" i="13" l="1"/>
  <c r="K45" i="13"/>
  <c r="K35" i="12"/>
  <c r="K35" i="8" s="1"/>
  <c r="K29" i="13"/>
  <c r="L29" i="13" s="1"/>
  <c r="L32" i="15"/>
  <c r="L35" i="12"/>
  <c r="K32" i="14"/>
  <c r="L32" i="14" s="1"/>
  <c r="J23" i="9"/>
  <c r="I37" i="9"/>
  <c r="K26" i="13"/>
  <c r="K14" i="14"/>
  <c r="K38" i="16"/>
  <c r="K17" i="14"/>
  <c r="I45" i="16"/>
  <c r="I47" i="16" s="1"/>
  <c r="C42" i="12"/>
  <c r="C45" i="13"/>
  <c r="K5" i="13"/>
  <c r="D42" i="12"/>
  <c r="D45" i="13"/>
  <c r="D47" i="13" s="1"/>
  <c r="G42" i="14"/>
  <c r="G45" i="15"/>
  <c r="K11" i="14"/>
  <c r="K23" i="13"/>
  <c r="L23" i="13" s="1"/>
  <c r="E45" i="13"/>
  <c r="E47" i="13" s="1"/>
  <c r="E42" i="12"/>
  <c r="K8" i="15"/>
  <c r="L8" i="15" s="1"/>
  <c r="K47" i="16"/>
  <c r="I42" i="15"/>
  <c r="K20" i="13"/>
  <c r="L20" i="13" s="1"/>
  <c r="F45" i="14"/>
  <c r="F47" i="14" s="1"/>
  <c r="F42" i="13"/>
  <c r="H45" i="15"/>
  <c r="H47" i="15" s="1"/>
  <c r="H42" i="14"/>
  <c r="I43" i="12"/>
  <c r="C43" i="8"/>
  <c r="L35" i="8" l="1"/>
  <c r="K29" i="12"/>
  <c r="K32" i="13"/>
  <c r="L38" i="15"/>
  <c r="J26" i="9"/>
  <c r="K26" i="12"/>
  <c r="L26" i="12" s="1"/>
  <c r="K14" i="13"/>
  <c r="K17" i="13"/>
  <c r="L17" i="13" s="1"/>
  <c r="K8" i="14"/>
  <c r="K47" i="15"/>
  <c r="H45" i="14"/>
  <c r="H47" i="14" s="1"/>
  <c r="H42" i="13"/>
  <c r="G45" i="14"/>
  <c r="G42" i="13"/>
  <c r="I42" i="14"/>
  <c r="I43" i="8"/>
  <c r="C43" i="9"/>
  <c r="D45" i="12"/>
  <c r="D47" i="12" s="1"/>
  <c r="D42" i="8"/>
  <c r="K23" i="12"/>
  <c r="L23" i="12" s="1"/>
  <c r="F42" i="12"/>
  <c r="F45" i="13"/>
  <c r="F47" i="13" s="1"/>
  <c r="E45" i="12"/>
  <c r="E47" i="12" s="1"/>
  <c r="E42" i="8"/>
  <c r="C45" i="12"/>
  <c r="C42" i="8"/>
  <c r="K11" i="13"/>
  <c r="K5" i="12"/>
  <c r="K20" i="12"/>
  <c r="L20" i="12" s="1"/>
  <c r="G47" i="15"/>
  <c r="I45" i="15"/>
  <c r="I47" i="15" s="1"/>
  <c r="K47" i="14" l="1"/>
  <c r="L32" i="13"/>
  <c r="K32" i="12"/>
  <c r="K45" i="12" s="1"/>
  <c r="K11" i="12"/>
  <c r="L11" i="12" s="1"/>
  <c r="L11" i="13"/>
  <c r="J29" i="9"/>
  <c r="J35" i="9"/>
  <c r="K35" i="9" s="1"/>
  <c r="K29" i="8"/>
  <c r="K26" i="8"/>
  <c r="L26" i="8" s="1"/>
  <c r="K14" i="12"/>
  <c r="L14" i="12" s="1"/>
  <c r="K38" i="14"/>
  <c r="L38" i="14" s="1"/>
  <c r="K17" i="12"/>
  <c r="L17" i="12" s="1"/>
  <c r="D42" i="9"/>
  <c r="D45" i="8"/>
  <c r="D47" i="8" s="1"/>
  <c r="I43" i="9"/>
  <c r="C43" i="10"/>
  <c r="G45" i="13"/>
  <c r="G42" i="12"/>
  <c r="G47" i="14"/>
  <c r="I45" i="14"/>
  <c r="I47" i="14" s="1"/>
  <c r="K23" i="8"/>
  <c r="L23" i="8" s="1"/>
  <c r="K11" i="8"/>
  <c r="L11" i="8" s="1"/>
  <c r="I42" i="13"/>
  <c r="H42" i="12"/>
  <c r="H45" i="13"/>
  <c r="H47" i="13" s="1"/>
  <c r="K8" i="13"/>
  <c r="L8" i="13" s="1"/>
  <c r="K5" i="8"/>
  <c r="F42" i="8"/>
  <c r="F45" i="12"/>
  <c r="F47" i="12" s="1"/>
  <c r="C45" i="8"/>
  <c r="C42" i="9"/>
  <c r="K20" i="8"/>
  <c r="L20" i="8" s="1"/>
  <c r="E42" i="9"/>
  <c r="E45" i="8"/>
  <c r="E47" i="8" s="1"/>
  <c r="K47" i="13" l="1"/>
  <c r="L32" i="12"/>
  <c r="K35" i="10"/>
  <c r="L35" i="9"/>
  <c r="K5" i="9"/>
  <c r="K32" i="8"/>
  <c r="I36" i="9"/>
  <c r="J38" i="9" s="1"/>
  <c r="K29" i="9"/>
  <c r="K29" i="10" s="1"/>
  <c r="K29" i="11" s="1"/>
  <c r="K26" i="9"/>
  <c r="L26" i="9" s="1"/>
  <c r="K14" i="8"/>
  <c r="L14" i="8" s="1"/>
  <c r="K38" i="13"/>
  <c r="L38" i="13" s="1"/>
  <c r="K17" i="8"/>
  <c r="L17" i="8" s="1"/>
  <c r="F45" i="8"/>
  <c r="F47" i="8" s="1"/>
  <c r="F42" i="9"/>
  <c r="E42" i="10"/>
  <c r="E45" i="9"/>
  <c r="E47" i="9" s="1"/>
  <c r="K11" i="9"/>
  <c r="L11" i="9" s="1"/>
  <c r="I43" i="10"/>
  <c r="C43" i="11"/>
  <c r="I43" i="11" s="1"/>
  <c r="G42" i="8"/>
  <c r="G45" i="12"/>
  <c r="G47" i="12" s="1"/>
  <c r="D45" i="9"/>
  <c r="D47" i="9" s="1"/>
  <c r="D42" i="10"/>
  <c r="K23" i="9"/>
  <c r="L23" i="9" s="1"/>
  <c r="K20" i="9"/>
  <c r="L20" i="9" s="1"/>
  <c r="G47" i="13"/>
  <c r="I45" i="13"/>
  <c r="I47" i="13" s="1"/>
  <c r="K8" i="12"/>
  <c r="L8" i="12" s="1"/>
  <c r="C45" i="9"/>
  <c r="C42" i="10"/>
  <c r="H45" i="12"/>
  <c r="H47" i="12" s="1"/>
  <c r="H42" i="8"/>
  <c r="I42" i="12"/>
  <c r="K35" i="11" l="1"/>
  <c r="K47" i="12"/>
  <c r="L35" i="10"/>
  <c r="K32" i="9"/>
  <c r="L32" i="8"/>
  <c r="L29" i="10"/>
  <c r="K26" i="10"/>
  <c r="L26" i="10" s="1"/>
  <c r="K14" i="9"/>
  <c r="K38" i="12"/>
  <c r="L38" i="12" s="1"/>
  <c r="K17" i="9"/>
  <c r="L17" i="9" s="1"/>
  <c r="K5" i="10"/>
  <c r="D45" i="10"/>
  <c r="D47" i="10" s="1"/>
  <c r="D42" i="11"/>
  <c r="D45" i="11" s="1"/>
  <c r="D47" i="11" s="1"/>
  <c r="G45" i="8"/>
  <c r="G42" i="9"/>
  <c r="K11" i="10"/>
  <c r="L11" i="10" s="1"/>
  <c r="K8" i="8"/>
  <c r="L8" i="8" s="1"/>
  <c r="I45" i="12"/>
  <c r="I47" i="12" s="1"/>
  <c r="K23" i="10"/>
  <c r="L23" i="10" s="1"/>
  <c r="E45" i="10"/>
  <c r="E47" i="10" s="1"/>
  <c r="E42" i="11"/>
  <c r="E45" i="11" s="1"/>
  <c r="E47" i="11" s="1"/>
  <c r="H45" i="8"/>
  <c r="H47" i="8" s="1"/>
  <c r="H42" i="9"/>
  <c r="I42" i="8"/>
  <c r="F42" i="10"/>
  <c r="F45" i="9"/>
  <c r="F47" i="9" s="1"/>
  <c r="K20" i="10"/>
  <c r="L20" i="10" s="1"/>
  <c r="C45" i="10"/>
  <c r="C42" i="11"/>
  <c r="C47" i="9"/>
  <c r="K45" i="8" l="1"/>
  <c r="K47" i="8" s="1"/>
  <c r="L35" i="11"/>
  <c r="K32" i="10"/>
  <c r="L32" i="9"/>
  <c r="L29" i="11"/>
  <c r="K26" i="11"/>
  <c r="K14" i="10"/>
  <c r="K38" i="8"/>
  <c r="L38" i="8" s="1"/>
  <c r="K17" i="10"/>
  <c r="L17" i="10" s="1"/>
  <c r="K20" i="11"/>
  <c r="L20" i="11" s="1"/>
  <c r="F45" i="10"/>
  <c r="F47" i="10" s="1"/>
  <c r="F42" i="11"/>
  <c r="F45" i="11" s="1"/>
  <c r="F47" i="11" s="1"/>
  <c r="K11" i="11"/>
  <c r="L11" i="11" s="1"/>
  <c r="K23" i="11"/>
  <c r="L23" i="11" s="1"/>
  <c r="K5" i="11"/>
  <c r="C47" i="10"/>
  <c r="H45" i="9"/>
  <c r="H47" i="9" s="1"/>
  <c r="H42" i="10"/>
  <c r="G47" i="8"/>
  <c r="I45" i="8"/>
  <c r="I47" i="8" s="1"/>
  <c r="K8" i="9"/>
  <c r="L8" i="9" s="1"/>
  <c r="G42" i="10"/>
  <c r="G45" i="9"/>
  <c r="G47" i="9" s="1"/>
  <c r="I42" i="9"/>
  <c r="C45" i="11"/>
  <c r="C47" i="11" s="1"/>
  <c r="K47" i="9" l="1"/>
  <c r="L32" i="10"/>
  <c r="K32" i="11"/>
  <c r="K14" i="11"/>
  <c r="K38" i="9"/>
  <c r="L38" i="9" s="1"/>
  <c r="K17" i="11"/>
  <c r="L17" i="11" s="1"/>
  <c r="G45" i="10"/>
  <c r="G42" i="11"/>
  <c r="I42" i="10"/>
  <c r="I45" i="9"/>
  <c r="I47" i="9" s="1"/>
  <c r="K8" i="10"/>
  <c r="L8" i="10" s="1"/>
  <c r="H45" i="10"/>
  <c r="H47" i="10" s="1"/>
  <c r="H42" i="11"/>
  <c r="H45" i="11" s="1"/>
  <c r="H47" i="11" s="1"/>
  <c r="K45" i="10" l="1"/>
  <c r="K47" i="10" s="1"/>
  <c r="L32" i="11"/>
  <c r="K38" i="10"/>
  <c r="L38" i="10" s="1"/>
  <c r="K8" i="11"/>
  <c r="L8" i="11" s="1"/>
  <c r="G45" i="11"/>
  <c r="G47" i="11" s="1"/>
  <c r="I42" i="11"/>
  <c r="I47" i="11" s="1"/>
  <c r="G47" i="10"/>
  <c r="I45" i="10"/>
  <c r="I47" i="10" s="1"/>
  <c r="K45" i="11" l="1"/>
  <c r="K47" i="11" s="1"/>
  <c r="K38" i="11"/>
  <c r="L38" i="11" s="1"/>
</calcChain>
</file>

<file path=xl/sharedStrings.xml><?xml version="1.0" encoding="utf-8"?>
<sst xmlns="http://schemas.openxmlformats.org/spreadsheetml/2006/main" count="1010" uniqueCount="74">
  <si>
    <t>卵　用　鶏</t>
  </si>
  <si>
    <t>肉　用　鶏</t>
  </si>
  <si>
    <t>累　　計</t>
  </si>
  <si>
    <t>仕出地域</t>
  </si>
  <si>
    <t>性別</t>
  </si>
  <si>
    <t>原種鶏</t>
  </si>
  <si>
    <t>種鶏</t>
  </si>
  <si>
    <t>採卵鶏</t>
  </si>
  <si>
    <t>肉用鶏</t>
  </si>
  <si>
    <t>計</t>
  </si>
  <si>
    <t>合計</t>
  </si>
  <si>
    <t>対前年比(%)</t>
  </si>
  <si>
    <t>雄</t>
  </si>
  <si>
    <t>雌</t>
  </si>
  <si>
    <t>無鑑別</t>
  </si>
  <si>
    <t>イギリス</t>
  </si>
  <si>
    <t>オランダ</t>
  </si>
  <si>
    <t>フランス</t>
  </si>
  <si>
    <t>ドイツ</t>
  </si>
  <si>
    <t>ハンガリー</t>
  </si>
  <si>
    <t>ｵｰｽﾄﾗﾘｱ</t>
  </si>
  <si>
    <t>カナダ</t>
  </si>
  <si>
    <t>アメリカ</t>
  </si>
  <si>
    <t>フランス</t>
    <phoneticPr fontId="2"/>
  </si>
  <si>
    <t>ドイツ</t>
    <phoneticPr fontId="2"/>
  </si>
  <si>
    <t>ハンガリー</t>
    <phoneticPr fontId="2"/>
  </si>
  <si>
    <t>ｵｰｽﾄﾗﾘｱ</t>
    <phoneticPr fontId="2"/>
  </si>
  <si>
    <t>カナダ</t>
    <phoneticPr fontId="2"/>
  </si>
  <si>
    <t>アメリカ</t>
    <phoneticPr fontId="2"/>
  </si>
  <si>
    <t>合計羽数</t>
    <rPh sb="0" eb="2">
      <t>ゴウケイ</t>
    </rPh>
    <rPh sb="2" eb="3">
      <t>ハ</t>
    </rPh>
    <rPh sb="3" eb="4">
      <t>スウ</t>
    </rPh>
    <phoneticPr fontId="2"/>
  </si>
  <si>
    <t>総計</t>
    <rPh sb="0" eb="1">
      <t>ソウ</t>
    </rPh>
    <phoneticPr fontId="2"/>
  </si>
  <si>
    <t>卵　用　鶏</t>
    <rPh sb="0" eb="1">
      <t>ラン</t>
    </rPh>
    <rPh sb="2" eb="3">
      <t>ヨウ</t>
    </rPh>
    <rPh sb="4" eb="5">
      <t>ケイ</t>
    </rPh>
    <phoneticPr fontId="2"/>
  </si>
  <si>
    <t>肉　用　鶏</t>
    <rPh sb="0" eb="1">
      <t>ニク</t>
    </rPh>
    <rPh sb="2" eb="3">
      <t>ヨウ</t>
    </rPh>
    <rPh sb="4" eb="5">
      <t>ケイ</t>
    </rPh>
    <phoneticPr fontId="2"/>
  </si>
  <si>
    <t>累　　計</t>
    <rPh sb="0" eb="1">
      <t>ルイ</t>
    </rPh>
    <rPh sb="3" eb="4">
      <t>ケイ</t>
    </rPh>
    <phoneticPr fontId="2"/>
  </si>
  <si>
    <t>仕出地域</t>
    <rPh sb="0" eb="2">
      <t>シダ</t>
    </rPh>
    <rPh sb="2" eb="4">
      <t>チイキ</t>
    </rPh>
    <phoneticPr fontId="2"/>
  </si>
  <si>
    <t>性別</t>
    <rPh sb="0" eb="2">
      <t>セイベツ</t>
    </rPh>
    <phoneticPr fontId="2"/>
  </si>
  <si>
    <t>原種鶏</t>
    <rPh sb="0" eb="1">
      <t>ゲン</t>
    </rPh>
    <rPh sb="1" eb="2">
      <t>シュ</t>
    </rPh>
    <rPh sb="2" eb="3">
      <t>ケイ</t>
    </rPh>
    <phoneticPr fontId="2"/>
  </si>
  <si>
    <t>種鶏</t>
    <rPh sb="0" eb="2">
      <t>シュケイ</t>
    </rPh>
    <phoneticPr fontId="2"/>
  </si>
  <si>
    <t>採卵鶏</t>
    <rPh sb="0" eb="1">
      <t>サイ</t>
    </rPh>
    <rPh sb="1" eb="2">
      <t>ラン</t>
    </rPh>
    <rPh sb="2" eb="3">
      <t>ケイ</t>
    </rPh>
    <phoneticPr fontId="2"/>
  </si>
  <si>
    <t>原種鶏</t>
    <rPh sb="0" eb="1">
      <t>ゲン</t>
    </rPh>
    <rPh sb="1" eb="3">
      <t>シュケイ</t>
    </rPh>
    <phoneticPr fontId="2"/>
  </si>
  <si>
    <t>肉用鶏</t>
    <rPh sb="0" eb="2">
      <t>ニクヨウ</t>
    </rPh>
    <rPh sb="2" eb="3">
      <t>ケイ</t>
    </rPh>
    <phoneticPr fontId="2"/>
  </si>
  <si>
    <t>計</t>
    <rPh sb="0" eb="1">
      <t>ケイ</t>
    </rPh>
    <phoneticPr fontId="2"/>
  </si>
  <si>
    <t>合計</t>
    <rPh sb="0" eb="2">
      <t>ゴウケイ</t>
    </rPh>
    <phoneticPr fontId="2"/>
  </si>
  <si>
    <t>対前年比(%)</t>
    <rPh sb="0" eb="1">
      <t>タイ</t>
    </rPh>
    <rPh sb="1" eb="4">
      <t>ゼンネンヒ</t>
    </rPh>
    <phoneticPr fontId="2"/>
  </si>
  <si>
    <t>雄</t>
    <rPh sb="0" eb="1">
      <t>オス</t>
    </rPh>
    <phoneticPr fontId="2"/>
  </si>
  <si>
    <t>雌</t>
    <rPh sb="0" eb="1">
      <t>メス</t>
    </rPh>
    <phoneticPr fontId="2"/>
  </si>
  <si>
    <t>無鑑別</t>
    <rPh sb="0" eb="1">
      <t>ム</t>
    </rPh>
    <rPh sb="1" eb="3">
      <t>カンベツ</t>
    </rPh>
    <phoneticPr fontId="2"/>
  </si>
  <si>
    <t>オランダ</t>
    <phoneticPr fontId="2"/>
  </si>
  <si>
    <t>イギリス</t>
    <phoneticPr fontId="2"/>
  </si>
  <si>
    <t>雌雄別計</t>
    <rPh sb="0" eb="2">
      <t>シユウ</t>
    </rPh>
    <rPh sb="2" eb="3">
      <t>ベツ</t>
    </rPh>
    <rPh sb="3" eb="4">
      <t>ケイ</t>
    </rPh>
    <phoneticPr fontId="2"/>
  </si>
  <si>
    <t>前年総計</t>
    <rPh sb="0" eb="2">
      <t>ゼンネン</t>
    </rPh>
    <rPh sb="2" eb="3">
      <t>ソウ</t>
    </rPh>
    <rPh sb="3" eb="4">
      <t>ケイ</t>
    </rPh>
    <phoneticPr fontId="2"/>
  </si>
  <si>
    <t>前年総計</t>
    <rPh sb="0" eb="2">
      <t>ゼンネン</t>
    </rPh>
    <rPh sb="2" eb="4">
      <t>ソウケイ</t>
    </rPh>
    <phoneticPr fontId="2"/>
  </si>
  <si>
    <t>現在までの対前総数年比(%)</t>
    <rPh sb="0" eb="2">
      <t>ゲンザイ</t>
    </rPh>
    <rPh sb="7" eb="9">
      <t>ソウスウ</t>
    </rPh>
    <phoneticPr fontId="2"/>
  </si>
  <si>
    <t>累計</t>
    <rPh sb="0" eb="2">
      <t>ルイケイ</t>
    </rPh>
    <phoneticPr fontId="2"/>
  </si>
  <si>
    <t>前年同期合計</t>
    <rPh sb="0" eb="2">
      <t>ゼンネン</t>
    </rPh>
    <rPh sb="2" eb="4">
      <t>ドウキ</t>
    </rPh>
    <rPh sb="4" eb="6">
      <t>ゴウケイ</t>
    </rPh>
    <phoneticPr fontId="2"/>
  </si>
  <si>
    <t>前年同期累計</t>
    <rPh sb="0" eb="2">
      <t>ゼンネン</t>
    </rPh>
    <rPh sb="2" eb="4">
      <t>ドウキ</t>
    </rPh>
    <rPh sb="4" eb="6">
      <t>ルイケイ</t>
    </rPh>
    <phoneticPr fontId="2"/>
  </si>
  <si>
    <t>対前年比(%)</t>
    <rPh sb="0" eb="1">
      <t>タイ</t>
    </rPh>
    <rPh sb="1" eb="3">
      <t>ゼンネン</t>
    </rPh>
    <rPh sb="3" eb="4">
      <t>ヒ</t>
    </rPh>
    <phoneticPr fontId="2"/>
  </si>
  <si>
    <t>ﾆｭｰｼﾞｰﾗﾝﾄﾞ</t>
    <phoneticPr fontId="2"/>
  </si>
  <si>
    <t>ﾆｭｰｼﾞｰﾗﾝﾄﾞ</t>
  </si>
  <si>
    <t>現在までの
対前年総数比</t>
    <rPh sb="0" eb="2">
      <t>ゲンザイ</t>
    </rPh>
    <rPh sb="6" eb="7">
      <t>タイ</t>
    </rPh>
    <rPh sb="7" eb="9">
      <t>ゼンネン</t>
    </rPh>
    <rPh sb="9" eb="11">
      <t>ソウスウ</t>
    </rPh>
    <rPh sb="11" eb="12">
      <t>ヒ</t>
    </rPh>
    <phoneticPr fontId="2"/>
  </si>
  <si>
    <t>前年同期累計</t>
    <phoneticPr fontId="2"/>
  </si>
  <si>
    <t>前年同期累計</t>
    <phoneticPr fontId="2"/>
  </si>
  <si>
    <t>前年同期累計</t>
    <phoneticPr fontId="2"/>
  </si>
  <si>
    <t>前年同期合計</t>
    <phoneticPr fontId="2"/>
  </si>
  <si>
    <t>前年同期合計</t>
    <phoneticPr fontId="2"/>
  </si>
  <si>
    <t>前年同期合計</t>
    <phoneticPr fontId="2"/>
  </si>
  <si>
    <t>フィンランド</t>
    <phoneticPr fontId="2"/>
  </si>
  <si>
    <t>フィンランド</t>
    <phoneticPr fontId="2"/>
  </si>
  <si>
    <t>前年同期合計</t>
    <phoneticPr fontId="2"/>
  </si>
  <si>
    <t>対前年比(%)</t>
    <rPh sb="0" eb="1">
      <t>タイ</t>
    </rPh>
    <rPh sb="1" eb="2">
      <t>マエ</t>
    </rPh>
    <rPh sb="2" eb="3">
      <t>ネン</t>
    </rPh>
    <rPh sb="3" eb="4">
      <t>ヒ</t>
    </rPh>
    <phoneticPr fontId="2"/>
  </si>
  <si>
    <t>ブラジル</t>
    <phoneticPr fontId="2"/>
  </si>
  <si>
    <t>-</t>
    <phoneticPr fontId="2"/>
  </si>
  <si>
    <t>-</t>
  </si>
  <si>
    <t>0%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</si>
</sst>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ＭＳ Ｐゴシック"/>
      <family val="2"/>
      <scheme val="minor"/>
    </font>
    <font>
      <sz val="11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4">
    <xf numFmtId="0" fontId="0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6" fillId="0" borderId="0"/>
  </cellStyleXfs>
  <cellXfs count="16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38" fontId="4" fillId="0" borderId="1" xfId="2" applyFont="1" applyBorder="1" applyAlignment="1">
      <alignment vertical="center"/>
    </xf>
    <xf numFmtId="38" fontId="4" fillId="0" borderId="8" xfId="2" applyFont="1" applyBorder="1" applyAlignment="1">
      <alignment vertical="center"/>
    </xf>
    <xf numFmtId="38" fontId="4" fillId="0" borderId="11" xfId="2" applyFont="1" applyBorder="1" applyAlignment="1">
      <alignment vertical="center"/>
    </xf>
    <xf numFmtId="38" fontId="4" fillId="0" borderId="0" xfId="2" applyFont="1" applyAlignment="1">
      <alignment vertical="center"/>
    </xf>
    <xf numFmtId="38" fontId="4" fillId="0" borderId="2" xfId="2" applyFont="1" applyBorder="1" applyAlignment="1">
      <alignment vertical="center"/>
    </xf>
    <xf numFmtId="38" fontId="4" fillId="0" borderId="9" xfId="2" applyFont="1" applyBorder="1" applyAlignment="1">
      <alignment vertical="center"/>
    </xf>
    <xf numFmtId="38" fontId="4" fillId="0" borderId="12" xfId="2" applyFont="1" applyBorder="1" applyAlignment="1">
      <alignment vertical="center"/>
    </xf>
    <xf numFmtId="38" fontId="4" fillId="0" borderId="6" xfId="2" applyFont="1" applyBorder="1" applyAlignment="1">
      <alignment vertical="center"/>
    </xf>
    <xf numFmtId="38" fontId="4" fillId="0" borderId="13" xfId="2" applyFont="1" applyBorder="1" applyAlignment="1">
      <alignment vertical="center"/>
    </xf>
    <xf numFmtId="38" fontId="4" fillId="0" borderId="14" xfId="2" applyFont="1" applyBorder="1" applyAlignment="1">
      <alignment vertical="center"/>
    </xf>
    <xf numFmtId="38" fontId="4" fillId="0" borderId="7" xfId="2" applyFont="1" applyBorder="1" applyAlignment="1">
      <alignment vertical="center"/>
    </xf>
    <xf numFmtId="38" fontId="3" fillId="0" borderId="1" xfId="2" applyFont="1" applyBorder="1" applyAlignment="1">
      <alignment vertical="center"/>
    </xf>
    <xf numFmtId="38" fontId="3" fillId="0" borderId="8" xfId="2" applyFont="1" applyBorder="1" applyAlignment="1">
      <alignment vertical="center"/>
    </xf>
    <xf numFmtId="38" fontId="3" fillId="0" borderId="11" xfId="2" applyFont="1" applyBorder="1" applyAlignment="1">
      <alignment vertical="center"/>
    </xf>
    <xf numFmtId="38" fontId="3" fillId="0" borderId="2" xfId="2" applyFont="1" applyBorder="1" applyAlignment="1">
      <alignment vertical="center"/>
    </xf>
    <xf numFmtId="38" fontId="3" fillId="0" borderId="9" xfId="2" applyFont="1" applyBorder="1" applyAlignment="1">
      <alignment vertical="center"/>
    </xf>
    <xf numFmtId="38" fontId="3" fillId="0" borderId="12" xfId="2" applyFont="1" applyBorder="1" applyAlignment="1">
      <alignment vertical="center"/>
    </xf>
    <xf numFmtId="38" fontId="3" fillId="0" borderId="6" xfId="2" applyFont="1" applyBorder="1" applyAlignment="1">
      <alignment vertical="center"/>
    </xf>
    <xf numFmtId="38" fontId="3" fillId="0" borderId="14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/>
    </xf>
    <xf numFmtId="10" fontId="4" fillId="0" borderId="1" xfId="1" applyNumberFormat="1" applyFont="1" applyBorder="1" applyAlignment="1">
      <alignment vertical="center"/>
    </xf>
    <xf numFmtId="10" fontId="4" fillId="0" borderId="2" xfId="1" applyNumberFormat="1" applyFont="1" applyBorder="1" applyAlignment="1">
      <alignment vertical="center"/>
    </xf>
    <xf numFmtId="10" fontId="4" fillId="0" borderId="6" xfId="1" applyNumberFormat="1" applyFont="1" applyBorder="1" applyAlignment="1">
      <alignment vertical="center"/>
    </xf>
    <xf numFmtId="10" fontId="4" fillId="0" borderId="7" xfId="1" applyNumberFormat="1" applyFont="1" applyBorder="1" applyAlignment="1">
      <alignment vertical="center"/>
    </xf>
    <xf numFmtId="10" fontId="4" fillId="0" borderId="0" xfId="1" applyNumberFormat="1" applyFont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38" fontId="4" fillId="2" borderId="7" xfId="2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38" fontId="4" fillId="2" borderId="6" xfId="2" applyFont="1" applyFill="1" applyBorder="1" applyAlignment="1">
      <alignment vertical="center"/>
    </xf>
    <xf numFmtId="10" fontId="4" fillId="2" borderId="7" xfId="1" applyNumberFormat="1" applyFont="1" applyFill="1" applyBorder="1" applyAlignment="1">
      <alignment vertical="center"/>
    </xf>
    <xf numFmtId="38" fontId="4" fillId="2" borderId="11" xfId="2" applyFont="1" applyFill="1" applyBorder="1" applyAlignment="1">
      <alignment vertical="center"/>
    </xf>
    <xf numFmtId="176" fontId="4" fillId="0" borderId="7" xfId="1" applyNumberFormat="1" applyFont="1" applyBorder="1" applyAlignment="1">
      <alignment vertical="center"/>
    </xf>
    <xf numFmtId="38" fontId="4" fillId="0" borderId="0" xfId="2" applyFont="1" applyFill="1" applyBorder="1" applyAlignment="1">
      <alignment vertical="center"/>
    </xf>
    <xf numFmtId="38" fontId="4" fillId="0" borderId="0" xfId="2" applyFont="1" applyBorder="1" applyAlignment="1">
      <alignment vertical="center"/>
    </xf>
    <xf numFmtId="3" fontId="4" fillId="0" borderId="15" xfId="0" applyNumberFormat="1" applyFont="1" applyBorder="1"/>
    <xf numFmtId="3" fontId="4" fillId="0" borderId="16" xfId="0" applyNumberFormat="1" applyFont="1" applyBorder="1"/>
    <xf numFmtId="38" fontId="4" fillId="0" borderId="6" xfId="2" applyNumberFormat="1" applyFont="1" applyBorder="1" applyAlignment="1">
      <alignment vertical="center"/>
    </xf>
    <xf numFmtId="38" fontId="4" fillId="0" borderId="1" xfId="2" applyFont="1" applyFill="1" applyBorder="1" applyAlignment="1">
      <alignment vertical="center"/>
    </xf>
    <xf numFmtId="38" fontId="4" fillId="0" borderId="6" xfId="2" applyFont="1" applyFill="1" applyBorder="1" applyAlignment="1">
      <alignment vertical="center"/>
    </xf>
    <xf numFmtId="38" fontId="4" fillId="0" borderId="10" xfId="2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38" fontId="4" fillId="2" borderId="17" xfId="2" applyFont="1" applyFill="1" applyBorder="1" applyAlignment="1">
      <alignment vertical="center"/>
    </xf>
    <xf numFmtId="38" fontId="3" fillId="0" borderId="0" xfId="2" applyFont="1" applyBorder="1" applyAlignment="1">
      <alignment vertical="center"/>
    </xf>
    <xf numFmtId="38" fontId="3" fillId="2" borderId="17" xfId="2" applyFont="1" applyFill="1" applyBorder="1" applyAlignment="1">
      <alignment vertical="center"/>
    </xf>
    <xf numFmtId="38" fontId="4" fillId="2" borderId="13" xfId="2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38" fontId="4" fillId="2" borderId="12" xfId="2" applyFont="1" applyFill="1" applyBorder="1" applyAlignment="1">
      <alignment vertical="center"/>
    </xf>
    <xf numFmtId="38" fontId="4" fillId="2" borderId="14" xfId="2" applyFont="1" applyFill="1" applyBorder="1" applyAlignment="1">
      <alignment vertical="center"/>
    </xf>
    <xf numFmtId="38" fontId="4" fillId="0" borderId="14" xfId="2" applyFont="1" applyFill="1" applyBorder="1" applyAlignment="1">
      <alignment vertical="center"/>
    </xf>
    <xf numFmtId="38" fontId="4" fillId="2" borderId="1" xfId="2" applyFont="1" applyFill="1" applyBorder="1" applyAlignment="1">
      <alignment vertical="center"/>
    </xf>
    <xf numFmtId="38" fontId="4" fillId="2" borderId="2" xfId="2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0" fontId="4" fillId="2" borderId="6" xfId="1" applyNumberFormat="1" applyFont="1" applyFill="1" applyBorder="1" applyAlignment="1">
      <alignment vertical="center"/>
    </xf>
    <xf numFmtId="38" fontId="0" fillId="0" borderId="1" xfId="2" applyFont="1" applyFill="1" applyBorder="1"/>
    <xf numFmtId="38" fontId="0" fillId="0" borderId="2" xfId="2" applyFont="1" applyFill="1" applyBorder="1"/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0" fontId="4" fillId="0" borderId="0" xfId="1" applyNumberFormat="1" applyFont="1" applyBorder="1" applyAlignment="1">
      <alignment vertical="center"/>
    </xf>
    <xf numFmtId="38" fontId="4" fillId="0" borderId="8" xfId="2" applyFont="1" applyFill="1" applyBorder="1" applyAlignment="1">
      <alignment vertical="center"/>
    </xf>
    <xf numFmtId="38" fontId="4" fillId="0" borderId="10" xfId="2" applyFont="1" applyFill="1" applyBorder="1" applyAlignment="1">
      <alignment vertical="center"/>
    </xf>
    <xf numFmtId="38" fontId="4" fillId="0" borderId="9" xfId="2" applyFont="1" applyFill="1" applyBorder="1" applyAlignment="1">
      <alignment vertical="center"/>
    </xf>
    <xf numFmtId="38" fontId="4" fillId="0" borderId="15" xfId="2" applyFont="1" applyBorder="1"/>
    <xf numFmtId="38" fontId="4" fillId="0" borderId="16" xfId="2" applyFont="1" applyBorder="1"/>
    <xf numFmtId="38" fontId="4" fillId="0" borderId="2" xfId="2" applyFont="1" applyFill="1" applyBorder="1"/>
    <xf numFmtId="3" fontId="4" fillId="0" borderId="1" xfId="0" applyNumberFormat="1" applyFont="1" applyBorder="1" applyAlignment="1">
      <alignment vertical="center"/>
    </xf>
    <xf numFmtId="10" fontId="4" fillId="0" borderId="0" xfId="1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38" fontId="4" fillId="0" borderId="2" xfId="2" applyFont="1" applyFill="1" applyBorder="1" applyAlignment="1">
      <alignment vertical="center"/>
    </xf>
    <xf numFmtId="38" fontId="4" fillId="0" borderId="13" xfId="2" applyFont="1" applyFill="1" applyBorder="1" applyAlignment="1">
      <alignment vertical="center"/>
    </xf>
    <xf numFmtId="38" fontId="4" fillId="0" borderId="1" xfId="2" applyFont="1" applyBorder="1"/>
    <xf numFmtId="38" fontId="4" fillId="0" borderId="0" xfId="2" applyFont="1"/>
    <xf numFmtId="38" fontId="4" fillId="0" borderId="0" xfId="0" applyNumberFormat="1" applyFont="1" applyAlignment="1">
      <alignment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4" fillId="2" borderId="0" xfId="0" applyFont="1" applyFill="1" applyAlignment="1">
      <alignment vertical="center" shrinkToFit="1"/>
    </xf>
    <xf numFmtId="176" fontId="4" fillId="0" borderId="1" xfId="2" applyNumberFormat="1" applyFont="1" applyFill="1" applyBorder="1" applyAlignment="1">
      <alignment vertical="center"/>
    </xf>
    <xf numFmtId="176" fontId="4" fillId="0" borderId="2" xfId="2" applyNumberFormat="1" applyFont="1" applyFill="1" applyBorder="1" applyAlignment="1">
      <alignment vertical="center"/>
    </xf>
    <xf numFmtId="176" fontId="4" fillId="0" borderId="6" xfId="2" applyNumberFormat="1" applyFont="1" applyFill="1" applyBorder="1" applyAlignment="1">
      <alignment vertical="center"/>
    </xf>
    <xf numFmtId="38" fontId="4" fillId="0" borderId="12" xfId="2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38" fontId="4" fillId="0" borderId="18" xfId="2" applyFont="1" applyBorder="1" applyAlignment="1">
      <alignment vertical="center"/>
    </xf>
    <xf numFmtId="0" fontId="4" fillId="0" borderId="9" xfId="0" applyFont="1" applyBorder="1" applyAlignment="1">
      <alignment vertical="center"/>
    </xf>
    <xf numFmtId="38" fontId="4" fillId="0" borderId="19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Border="1" applyAlignment="1">
      <alignment horizontal="center" vertical="center"/>
    </xf>
    <xf numFmtId="38" fontId="4" fillId="0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0" borderId="1" xfId="0" applyNumberFormat="1" applyFont="1" applyBorder="1"/>
    <xf numFmtId="0" fontId="4" fillId="0" borderId="2" xfId="0" applyNumberFormat="1" applyFont="1" applyBorder="1"/>
    <xf numFmtId="38" fontId="4" fillId="0" borderId="1" xfId="0" applyNumberFormat="1" applyFont="1" applyBorder="1"/>
    <xf numFmtId="38" fontId="4" fillId="0" borderId="2" xfId="0" applyNumberFormat="1" applyFont="1" applyBorder="1"/>
    <xf numFmtId="38" fontId="4" fillId="0" borderId="2" xfId="2" applyFont="1" applyBorder="1"/>
    <xf numFmtId="3" fontId="4" fillId="0" borderId="1" xfId="0" applyNumberFormat="1" applyFont="1" applyBorder="1"/>
    <xf numFmtId="3" fontId="4" fillId="0" borderId="2" xfId="0" applyNumberFormat="1" applyFont="1" applyBorder="1"/>
    <xf numFmtId="10" fontId="4" fillId="0" borderId="7" xfId="1" applyNumberFormat="1" applyFont="1" applyBorder="1" applyAlignment="1">
      <alignment horizontal="right" vertical="center"/>
    </xf>
    <xf numFmtId="176" fontId="4" fillId="0" borderId="7" xfId="1" applyNumberFormat="1" applyFont="1" applyBorder="1" applyAlignment="1">
      <alignment horizontal="right" vertical="center"/>
    </xf>
    <xf numFmtId="49" fontId="4" fillId="0" borderId="1" xfId="2" applyNumberFormat="1" applyFont="1" applyBorder="1" applyAlignment="1">
      <alignment horizontal="right" vertical="center"/>
    </xf>
    <xf numFmtId="49" fontId="4" fillId="0" borderId="2" xfId="2" applyNumberFormat="1" applyFont="1" applyBorder="1" applyAlignment="1">
      <alignment horizontal="right" vertical="center"/>
    </xf>
    <xf numFmtId="38" fontId="4" fillId="0" borderId="11" xfId="2" applyFont="1" applyBorder="1" applyAlignment="1">
      <alignment horizontal="right" vertical="center"/>
    </xf>
    <xf numFmtId="38" fontId="4" fillId="0" borderId="12" xfId="2" applyFont="1" applyBorder="1" applyAlignment="1">
      <alignment horizontal="right" vertical="center"/>
    </xf>
    <xf numFmtId="38" fontId="4" fillId="2" borderId="6" xfId="2" applyFont="1" applyFill="1" applyBorder="1" applyAlignment="1">
      <alignment horizontal="right" vertical="center"/>
    </xf>
    <xf numFmtId="10" fontId="4" fillId="0" borderId="7" xfId="1" applyNumberFormat="1" applyFont="1" applyFill="1" applyBorder="1" applyAlignment="1">
      <alignment vertical="center"/>
    </xf>
    <xf numFmtId="49" fontId="4" fillId="0" borderId="7" xfId="1" applyNumberFormat="1" applyFont="1" applyBorder="1" applyAlignment="1">
      <alignment horizontal="right" vertical="center"/>
    </xf>
    <xf numFmtId="10" fontId="4" fillId="0" borderId="7" xfId="1" applyNumberFormat="1" applyFont="1" applyBorder="1" applyAlignment="1">
      <alignment horizontal="right"/>
    </xf>
    <xf numFmtId="38" fontId="4" fillId="2" borderId="0" xfId="2" applyFont="1" applyFill="1" applyBorder="1" applyAlignment="1">
      <alignment vertical="center"/>
    </xf>
    <xf numFmtId="38" fontId="4" fillId="0" borderId="7" xfId="2" applyFont="1" applyFill="1" applyBorder="1" applyAlignment="1">
      <alignment vertical="center"/>
    </xf>
    <xf numFmtId="38" fontId="4" fillId="2" borderId="9" xfId="2" applyFont="1" applyFill="1" applyBorder="1" applyAlignment="1">
      <alignment vertical="center"/>
    </xf>
    <xf numFmtId="38" fontId="3" fillId="0" borderId="13" xfId="2" applyFont="1" applyBorder="1" applyAlignment="1">
      <alignment vertical="center"/>
    </xf>
    <xf numFmtId="10" fontId="4" fillId="0" borderId="6" xfId="1" applyNumberFormat="1" applyFont="1" applyBorder="1" applyAlignment="1">
      <alignment horizontal="right" vertical="center"/>
    </xf>
    <xf numFmtId="10" fontId="4" fillId="0" borderId="1" xfId="1" applyNumberFormat="1" applyFont="1" applyBorder="1" applyAlignment="1">
      <alignment horizontal="right" vertical="center"/>
    </xf>
    <xf numFmtId="10" fontId="4" fillId="0" borderId="2" xfId="1" applyNumberFormat="1" applyFont="1" applyBorder="1" applyAlignment="1">
      <alignment horizontal="right" vertical="center"/>
    </xf>
    <xf numFmtId="10" fontId="4" fillId="2" borderId="7" xfId="1" applyNumberFormat="1" applyFont="1" applyFill="1" applyBorder="1" applyAlignment="1">
      <alignment horizontal="right" vertical="center"/>
    </xf>
    <xf numFmtId="10" fontId="4" fillId="0" borderId="7" xfId="1" applyNumberFormat="1" applyFont="1" applyBorder="1" applyAlignment="1">
      <alignment horizontal="right" vertical="center"/>
    </xf>
    <xf numFmtId="10" fontId="4" fillId="0" borderId="6" xfId="1" applyNumberFormat="1" applyFont="1" applyBorder="1" applyAlignment="1">
      <alignment horizontal="right" vertical="center"/>
    </xf>
    <xf numFmtId="10" fontId="4" fillId="0" borderId="1" xfId="1" applyNumberFormat="1" applyFont="1" applyBorder="1" applyAlignment="1">
      <alignment horizontal="right" vertical="center"/>
    </xf>
    <xf numFmtId="10" fontId="4" fillId="0" borderId="2" xfId="1" applyNumberFormat="1" applyFont="1" applyBorder="1" applyAlignment="1">
      <alignment horizontal="right" vertical="center"/>
    </xf>
    <xf numFmtId="38" fontId="4" fillId="2" borderId="5" xfId="2" applyFont="1" applyFill="1" applyBorder="1" applyAlignment="1">
      <alignment vertical="center"/>
    </xf>
    <xf numFmtId="10" fontId="4" fillId="0" borderId="5" xfId="1" applyNumberFormat="1" applyFont="1" applyBorder="1" applyAlignment="1">
      <alignment vertical="center"/>
    </xf>
    <xf numFmtId="10" fontId="4" fillId="4" borderId="7" xfId="1" applyNumberFormat="1" applyFont="1" applyFill="1" applyBorder="1" applyAlignment="1">
      <alignment vertical="center"/>
    </xf>
    <xf numFmtId="10" fontId="4" fillId="0" borderId="7" xfId="1" quotePrefix="1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49" fontId="4" fillId="0" borderId="6" xfId="1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38" fontId="7" fillId="0" borderId="0" xfId="3" applyNumberFormat="1" applyFont="1"/>
    <xf numFmtId="38" fontId="7" fillId="0" borderId="2" xfId="3" applyNumberFormat="1" applyFont="1" applyBorder="1"/>
    <xf numFmtId="10" fontId="4" fillId="0" borderId="6" xfId="1" quotePrefix="1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38" fontId="4" fillId="2" borderId="20" xfId="2" applyFont="1" applyFill="1" applyBorder="1" applyAlignment="1">
      <alignment vertical="center"/>
    </xf>
    <xf numFmtId="0" fontId="4" fillId="2" borderId="21" xfId="0" applyFont="1" applyFill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2" borderId="2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2" borderId="27" xfId="0" applyFont="1" applyFill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</cellXfs>
  <cellStyles count="4">
    <cellStyle name="パーセント" xfId="1" builtinId="5"/>
    <cellStyle name="桁区切り" xfId="2" builtinId="6"/>
    <cellStyle name="標準" xfId="0" builtinId="0"/>
    <cellStyle name="標準 2" xfId="3" xr:uid="{19E1EC67-CCC3-4971-B7D1-E9B8A9E67F9A}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7"/>
  <sheetViews>
    <sheetView showZeros="0" zoomScaleNormal="100" workbookViewId="0">
      <pane xSplit="2" ySplit="2" topLeftCell="C12" activePane="bottomRight" state="frozen"/>
      <selection activeCell="C33" sqref="C33:H35"/>
      <selection pane="topRight" activeCell="C33" sqref="C33:H35"/>
      <selection pane="bottomLeft" activeCell="C33" sqref="C33:H35"/>
      <selection pane="bottomRight" activeCell="K45" sqref="K45"/>
    </sheetView>
  </sheetViews>
  <sheetFormatPr defaultRowHeight="13.5" x14ac:dyDescent="0.15"/>
  <cols>
    <col min="1" max="1" width="14.75" style="70" customWidth="1"/>
    <col min="2" max="2" width="7.625" style="7" customWidth="1"/>
    <col min="3" max="10" width="10.625" style="7" customWidth="1"/>
    <col min="11" max="11" width="11" style="7" customWidth="1"/>
    <col min="12" max="12" width="11.5" style="39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31</v>
      </c>
      <c r="E1" s="6"/>
      <c r="F1" s="4"/>
      <c r="G1" s="5" t="s">
        <v>32</v>
      </c>
      <c r="H1" s="6"/>
      <c r="I1" s="3"/>
      <c r="J1" s="3"/>
      <c r="K1" s="12"/>
      <c r="L1" s="55"/>
    </row>
    <row r="2" spans="1:14" x14ac:dyDescent="0.15">
      <c r="A2" s="8" t="s">
        <v>34</v>
      </c>
      <c r="B2" s="8" t="s">
        <v>35</v>
      </c>
      <c r="C2" s="9" t="s">
        <v>36</v>
      </c>
      <c r="D2" s="9" t="s">
        <v>37</v>
      </c>
      <c r="E2" s="9" t="s">
        <v>38</v>
      </c>
      <c r="F2" s="9" t="s">
        <v>39</v>
      </c>
      <c r="G2" s="9" t="s">
        <v>37</v>
      </c>
      <c r="H2" s="9" t="s">
        <v>40</v>
      </c>
      <c r="I2" s="10" t="s">
        <v>49</v>
      </c>
      <c r="J2" s="8" t="s">
        <v>42</v>
      </c>
      <c r="K2" s="8" t="s">
        <v>33</v>
      </c>
      <c r="L2" s="34" t="s">
        <v>43</v>
      </c>
      <c r="M2" s="95" t="s">
        <v>60</v>
      </c>
      <c r="N2" s="95" t="s">
        <v>63</v>
      </c>
    </row>
    <row r="3" spans="1:14" x14ac:dyDescent="0.15">
      <c r="A3" s="11"/>
      <c r="B3" s="11" t="s">
        <v>44</v>
      </c>
      <c r="C3" s="15"/>
      <c r="D3" s="15"/>
      <c r="E3" s="15"/>
      <c r="F3" s="15"/>
      <c r="G3" s="15"/>
      <c r="H3" s="16"/>
      <c r="I3" s="15">
        <f>SUM(C3:H3)</f>
        <v>0</v>
      </c>
      <c r="J3" s="17"/>
      <c r="K3" s="15"/>
      <c r="L3" s="35"/>
      <c r="M3" s="18"/>
      <c r="N3" s="48"/>
    </row>
    <row r="4" spans="1:14" x14ac:dyDescent="0.15">
      <c r="A4" s="10"/>
      <c r="B4" s="10" t="s">
        <v>45</v>
      </c>
      <c r="C4" s="19"/>
      <c r="D4" s="19"/>
      <c r="E4" s="19"/>
      <c r="F4" s="19"/>
      <c r="G4" s="19"/>
      <c r="H4" s="20"/>
      <c r="I4" s="19">
        <f t="shared" ref="I4:I44" si="0">SUM(C4:H4)</f>
        <v>0</v>
      </c>
      <c r="J4" s="21"/>
      <c r="K4" s="19"/>
      <c r="L4" s="36"/>
      <c r="M4" s="18"/>
      <c r="N4" s="48"/>
    </row>
    <row r="5" spans="1:14" x14ac:dyDescent="0.15">
      <c r="A5" s="8" t="s">
        <v>48</v>
      </c>
      <c r="B5" s="8" t="s">
        <v>46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</f>
        <v>0</v>
      </c>
      <c r="L5" s="37" t="str">
        <f>IF(ISERROR(K5/M5)," ",K5/M5)</f>
        <v xml:space="preserve"> </v>
      </c>
      <c r="M5" s="59"/>
      <c r="N5" s="56"/>
    </row>
    <row r="6" spans="1:14" x14ac:dyDescent="0.15">
      <c r="A6" s="11"/>
      <c r="B6" s="11" t="s">
        <v>44</v>
      </c>
      <c r="C6" s="15"/>
      <c r="D6" s="49"/>
      <c r="E6" s="15"/>
      <c r="F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45</v>
      </c>
      <c r="C7" s="19"/>
      <c r="D7" s="50"/>
      <c r="E7" s="19"/>
      <c r="F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47</v>
      </c>
      <c r="B8" s="8" t="s">
        <v>46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</f>
        <v>0</v>
      </c>
      <c r="L8" s="37" t="str">
        <f t="shared" ref="L8" si="1">IF(ISERROR(K8/M8)," ",K8/M8)</f>
        <v xml:space="preserve"> </v>
      </c>
      <c r="M8" s="59"/>
      <c r="N8" s="56"/>
    </row>
    <row r="9" spans="1:14" x14ac:dyDescent="0.15">
      <c r="A9" s="10"/>
      <c r="B9" s="10" t="s">
        <v>12</v>
      </c>
      <c r="C9" s="19"/>
      <c r="D9" s="19"/>
      <c r="E9" s="19"/>
      <c r="F9" s="19"/>
      <c r="G9" s="48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48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66</v>
      </c>
      <c r="B11" s="10" t="s">
        <v>14</v>
      </c>
      <c r="C11" s="19"/>
      <c r="D11" s="19"/>
      <c r="E11" s="19"/>
      <c r="F11" s="19"/>
      <c r="G11" s="48"/>
      <c r="H11" s="20"/>
      <c r="I11" s="19">
        <f>SUM(C11:H11)</f>
        <v>0</v>
      </c>
      <c r="J11" s="21">
        <f>SUM(I9:I11)</f>
        <v>0</v>
      </c>
      <c r="K11" s="19">
        <f>J11</f>
        <v>0</v>
      </c>
      <c r="L11" s="37" t="str">
        <f t="shared" ref="L11" si="2">IF(ISERROR(K11/M11)," ",K11/M11)</f>
        <v xml:space="preserve"> </v>
      </c>
      <c r="M11" s="59"/>
      <c r="N11" s="56"/>
    </row>
    <row r="12" spans="1:14" x14ac:dyDescent="0.15">
      <c r="A12" s="11"/>
      <c r="B12" s="11" t="s">
        <v>44</v>
      </c>
      <c r="C12" s="15"/>
      <c r="D12" s="15"/>
      <c r="E12" s="15"/>
      <c r="F12" s="15"/>
      <c r="G12" s="116"/>
      <c r="H12" s="16"/>
      <c r="I12" s="15">
        <f>SUM(C12:H12)</f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45</v>
      </c>
      <c r="C13" s="19"/>
      <c r="D13" s="19"/>
      <c r="E13" s="19"/>
      <c r="F13" s="19"/>
      <c r="G13" s="117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23</v>
      </c>
      <c r="B14" s="8" t="s">
        <v>46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</f>
        <v>0</v>
      </c>
      <c r="L14" s="137" t="str">
        <f t="shared" ref="L14" si="3">IF(ISERROR(K14/M14)," ",K14/M14)</f>
        <v xml:space="preserve"> </v>
      </c>
      <c r="M14" s="59"/>
      <c r="N14" s="56"/>
    </row>
    <row r="15" spans="1:14" x14ac:dyDescent="0.15">
      <c r="A15" s="11"/>
      <c r="B15" s="11" t="s">
        <v>44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138"/>
      <c r="M15" s="18"/>
      <c r="N15" s="48"/>
    </row>
    <row r="16" spans="1:14" x14ac:dyDescent="0.15">
      <c r="A16" s="10"/>
      <c r="B16" s="10" t="s">
        <v>45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139"/>
      <c r="M16" s="18"/>
      <c r="N16" s="48"/>
    </row>
    <row r="17" spans="1:14" x14ac:dyDescent="0.15">
      <c r="A17" s="8" t="s">
        <v>24</v>
      </c>
      <c r="B17" s="8" t="s">
        <v>46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</f>
        <v>0</v>
      </c>
      <c r="L17" s="137" t="str">
        <f t="shared" ref="L17" si="4">IF(ISERROR(K17/M17)," ",K17/M17)</f>
        <v xml:space="preserve"> </v>
      </c>
      <c r="M17" s="59"/>
      <c r="N17" s="56"/>
    </row>
    <row r="18" spans="1:14" x14ac:dyDescent="0.15">
      <c r="A18" s="11"/>
      <c r="B18" s="11" t="s">
        <v>44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138"/>
      <c r="M18" s="18"/>
      <c r="N18" s="48"/>
    </row>
    <row r="19" spans="1:14" x14ac:dyDescent="0.15">
      <c r="A19" s="10"/>
      <c r="B19" s="10" t="s">
        <v>45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139"/>
      <c r="M19" s="18"/>
      <c r="N19" s="48"/>
    </row>
    <row r="20" spans="1:14" x14ac:dyDescent="0.15">
      <c r="A20" s="8" t="s">
        <v>25</v>
      </c>
      <c r="B20" s="8" t="s">
        <v>46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</f>
        <v>0</v>
      </c>
      <c r="L20" s="137" t="str">
        <f t="shared" ref="L20" si="5">IF(ISERROR(K20/M20)," ",K20/M20)</f>
        <v xml:space="preserve"> </v>
      </c>
      <c r="M20" s="59"/>
      <c r="N20" s="56"/>
    </row>
    <row r="21" spans="1:14" x14ac:dyDescent="0.15">
      <c r="A21" s="11"/>
      <c r="B21" s="11" t="s">
        <v>44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138"/>
      <c r="M21" s="18"/>
      <c r="N21" s="48"/>
    </row>
    <row r="22" spans="1:14" x14ac:dyDescent="0.15">
      <c r="A22" s="10"/>
      <c r="B22" s="10" t="s">
        <v>45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139"/>
      <c r="M22" s="18"/>
      <c r="N22" s="48"/>
    </row>
    <row r="23" spans="1:14" x14ac:dyDescent="0.15">
      <c r="A23" s="8" t="s">
        <v>26</v>
      </c>
      <c r="B23" s="8" t="s">
        <v>46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</f>
        <v>0</v>
      </c>
      <c r="L23" s="137" t="str">
        <f t="shared" ref="L23" si="6">IF(ISERROR(K23/M23)," ",K23/M23)</f>
        <v xml:space="preserve"> </v>
      </c>
      <c r="M23" s="59"/>
      <c r="N23" s="56"/>
    </row>
    <row r="24" spans="1:14" x14ac:dyDescent="0.15">
      <c r="A24" s="11"/>
      <c r="B24" s="11" t="s">
        <v>44</v>
      </c>
      <c r="C24" s="15"/>
      <c r="D24" s="80"/>
      <c r="E24" s="15"/>
      <c r="F24" s="15"/>
      <c r="G24" s="15"/>
      <c r="H24" s="16"/>
      <c r="I24" s="15">
        <f t="shared" si="0"/>
        <v>0</v>
      </c>
      <c r="J24" s="17"/>
      <c r="K24" s="15"/>
      <c r="L24" s="138"/>
      <c r="M24" s="18"/>
      <c r="N24" s="48"/>
    </row>
    <row r="25" spans="1:14" x14ac:dyDescent="0.15">
      <c r="A25" s="10"/>
      <c r="B25" s="10" t="s">
        <v>45</v>
      </c>
      <c r="C25" s="19"/>
      <c r="D25" s="81"/>
      <c r="E25" s="19"/>
      <c r="F25" s="19"/>
      <c r="G25" s="19"/>
      <c r="H25" s="20"/>
      <c r="I25" s="19">
        <f t="shared" si="0"/>
        <v>0</v>
      </c>
      <c r="J25" s="21"/>
      <c r="K25" s="19"/>
      <c r="L25" s="139"/>
      <c r="M25" s="18"/>
      <c r="N25" s="48"/>
    </row>
    <row r="26" spans="1:14" x14ac:dyDescent="0.15">
      <c r="A26" s="8" t="s">
        <v>27</v>
      </c>
      <c r="B26" s="8" t="s">
        <v>46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</f>
        <v>0</v>
      </c>
      <c r="L26" s="137" t="str">
        <f t="shared" ref="L26" si="7">IF(ISERROR(K26/M26)," ",K26/M26)</f>
        <v xml:space="preserve"> </v>
      </c>
      <c r="M26" s="59"/>
      <c r="N26" s="56"/>
    </row>
    <row r="27" spans="1:14" x14ac:dyDescent="0.15">
      <c r="A27" s="11"/>
      <c r="B27" s="11" t="s">
        <v>44</v>
      </c>
      <c r="C27" s="15"/>
      <c r="D27" s="15"/>
      <c r="E27" s="15"/>
      <c r="F27" s="15"/>
      <c r="G27" s="15"/>
      <c r="H27" s="16"/>
      <c r="I27" s="15">
        <f t="shared" si="0"/>
        <v>0</v>
      </c>
      <c r="J27" s="17"/>
      <c r="K27" s="15"/>
      <c r="L27" s="138"/>
      <c r="M27" s="18"/>
      <c r="N27" s="48"/>
    </row>
    <row r="28" spans="1:14" x14ac:dyDescent="0.15">
      <c r="A28" s="10"/>
      <c r="B28" s="10" t="s">
        <v>45</v>
      </c>
      <c r="C28" s="19"/>
      <c r="D28" s="19"/>
      <c r="E28" s="19"/>
      <c r="F28" s="19"/>
      <c r="G28" s="19"/>
      <c r="H28" s="20"/>
      <c r="I28" s="19">
        <f t="shared" si="0"/>
        <v>0</v>
      </c>
      <c r="J28" s="21"/>
      <c r="K28" s="19"/>
      <c r="L28" s="139"/>
      <c r="M28" s="18"/>
      <c r="N28" s="48"/>
    </row>
    <row r="29" spans="1:14" x14ac:dyDescent="0.15">
      <c r="A29" s="8" t="s">
        <v>28</v>
      </c>
      <c r="B29" s="8" t="s">
        <v>46</v>
      </c>
      <c r="C29" s="19"/>
      <c r="D29" s="19"/>
      <c r="E29" s="19"/>
      <c r="F29" s="19"/>
      <c r="G29" s="19"/>
      <c r="H29" s="20"/>
      <c r="I29" s="22">
        <f t="shared" si="0"/>
        <v>0</v>
      </c>
      <c r="J29" s="24">
        <f>SUM(I27:I29)</f>
        <v>0</v>
      </c>
      <c r="K29" s="22">
        <f>J29</f>
        <v>0</v>
      </c>
      <c r="L29" s="137" t="str">
        <f t="shared" ref="L29" si="8">IF(ISERROR(K29/M29)," ",K29/M29)</f>
        <v xml:space="preserve"> </v>
      </c>
      <c r="M29" s="59"/>
      <c r="N29" s="56"/>
    </row>
    <row r="30" spans="1:14" x14ac:dyDescent="0.15">
      <c r="A30" s="1"/>
      <c r="B30" s="11" t="s">
        <v>12</v>
      </c>
      <c r="C30" s="26"/>
      <c r="D30" s="26"/>
      <c r="E30" s="26"/>
      <c r="F30" s="26">
        <v>6356</v>
      </c>
      <c r="G30" s="26"/>
      <c r="H30" s="27"/>
      <c r="I30" s="26">
        <f t="shared" ref="I30:I35" si="9">SUM(C30:H30)</f>
        <v>6356</v>
      </c>
      <c r="J30" s="28"/>
      <c r="K30" s="26"/>
      <c r="L30" s="138"/>
      <c r="M30" s="18"/>
      <c r="N30" s="57"/>
    </row>
    <row r="31" spans="1:14" x14ac:dyDescent="0.15">
      <c r="A31" s="2"/>
      <c r="B31" s="10" t="s">
        <v>13</v>
      </c>
      <c r="C31" s="29"/>
      <c r="D31" s="29"/>
      <c r="E31" s="29"/>
      <c r="F31" s="29">
        <v>18567</v>
      </c>
      <c r="G31" s="29"/>
      <c r="H31" s="30"/>
      <c r="I31" s="29">
        <f t="shared" si="9"/>
        <v>18567</v>
      </c>
      <c r="J31" s="31"/>
      <c r="K31" s="29"/>
      <c r="L31" s="139"/>
      <c r="M31" s="18"/>
      <c r="N31" s="57"/>
    </row>
    <row r="32" spans="1:14" x14ac:dyDescent="0.15">
      <c r="A32" s="8" t="s">
        <v>58</v>
      </c>
      <c r="B32" s="8" t="s">
        <v>14</v>
      </c>
      <c r="C32" s="29"/>
      <c r="D32" s="29"/>
      <c r="E32" s="29"/>
      <c r="F32" s="29"/>
      <c r="G32" s="29"/>
      <c r="H32" s="30"/>
      <c r="I32" s="32">
        <f t="shared" si="9"/>
        <v>0</v>
      </c>
      <c r="J32" s="33">
        <f>SUM(I30:I32)</f>
        <v>24923</v>
      </c>
      <c r="K32" s="33">
        <f>J32</f>
        <v>24923</v>
      </c>
      <c r="L32" s="137" t="s">
        <v>71</v>
      </c>
      <c r="M32" s="59"/>
      <c r="N32" s="58"/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 t="shared" si="9"/>
        <v>0</v>
      </c>
      <c r="J33" s="28"/>
      <c r="K33" s="26"/>
      <c r="L33" s="138"/>
      <c r="M33" s="18"/>
      <c r="N33" s="57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 t="shared" si="9"/>
        <v>0</v>
      </c>
      <c r="J34" s="31"/>
      <c r="K34" s="29"/>
      <c r="L34" s="139"/>
      <c r="M34" s="18"/>
      <c r="N34" s="57"/>
    </row>
    <row r="35" spans="1:14" x14ac:dyDescent="0.15">
      <c r="A35" s="8" t="s">
        <v>70</v>
      </c>
      <c r="B35" s="8" t="s">
        <v>14</v>
      </c>
      <c r="C35" s="29"/>
      <c r="D35" s="29"/>
      <c r="E35" s="29"/>
      <c r="F35" s="29"/>
      <c r="G35" s="29"/>
      <c r="H35" s="30"/>
      <c r="I35" s="32">
        <f t="shared" si="9"/>
        <v>0</v>
      </c>
      <c r="J35" s="33">
        <f>SUM(I33:I35)</f>
        <v>0</v>
      </c>
      <c r="K35" s="33">
        <f>J35</f>
        <v>0</v>
      </c>
      <c r="L35" s="137" t="str">
        <f t="shared" ref="L35" si="10">IF(ISERROR(K35/M35)," ",K35/M35)</f>
        <v xml:space="preserve"> </v>
      </c>
      <c r="M35" s="59"/>
      <c r="N35" s="58"/>
    </row>
    <row r="36" spans="1:14" x14ac:dyDescent="0.15">
      <c r="A36" s="11"/>
      <c r="B36" s="11" t="s">
        <v>44</v>
      </c>
      <c r="C36" s="17">
        <f t="shared" ref="C36:I37" si="11">C3+C6+C9+C12+C15+C18+C21+C24+C27+C30</f>
        <v>0</v>
      </c>
      <c r="D36" s="17">
        <f t="shared" si="11"/>
        <v>0</v>
      </c>
      <c r="E36" s="17">
        <f t="shared" si="11"/>
        <v>0</v>
      </c>
      <c r="F36" s="17">
        <f t="shared" si="11"/>
        <v>6356</v>
      </c>
      <c r="G36" s="17">
        <f t="shared" si="11"/>
        <v>0</v>
      </c>
      <c r="H36" s="17">
        <f t="shared" si="11"/>
        <v>0</v>
      </c>
      <c r="I36" s="17">
        <f t="shared" si="11"/>
        <v>6356</v>
      </c>
      <c r="J36" s="17">
        <f>J3+J6+J12+J15+J18+J21+J24+J27+J30+J9+J33</f>
        <v>0</v>
      </c>
      <c r="K36" s="15"/>
      <c r="L36" s="138"/>
      <c r="M36" s="18"/>
      <c r="N36" s="48"/>
    </row>
    <row r="37" spans="1:14" x14ac:dyDescent="0.15">
      <c r="A37" s="10"/>
      <c r="B37" s="10" t="s">
        <v>45</v>
      </c>
      <c r="C37" s="21">
        <f t="shared" si="11"/>
        <v>0</v>
      </c>
      <c r="D37" s="21">
        <f t="shared" si="11"/>
        <v>0</v>
      </c>
      <c r="E37" s="21">
        <f t="shared" si="11"/>
        <v>0</v>
      </c>
      <c r="F37" s="21">
        <f t="shared" si="11"/>
        <v>18567</v>
      </c>
      <c r="G37" s="21">
        <f t="shared" si="11"/>
        <v>0</v>
      </c>
      <c r="H37" s="21">
        <f t="shared" si="11"/>
        <v>0</v>
      </c>
      <c r="I37" s="21">
        <f t="shared" si="11"/>
        <v>18567</v>
      </c>
      <c r="J37" s="21">
        <f>J4+J7+J13+J16+J19+J22+J25+J28+J31+J10+J34</f>
        <v>0</v>
      </c>
      <c r="K37" s="19"/>
      <c r="L37" s="139"/>
      <c r="M37" s="18"/>
      <c r="N37" s="48"/>
    </row>
    <row r="38" spans="1:14" x14ac:dyDescent="0.15">
      <c r="A38" s="10" t="s">
        <v>41</v>
      </c>
      <c r="B38" s="8" t="s">
        <v>46</v>
      </c>
      <c r="C38" s="24">
        <f t="shared" ref="C38:H38" si="12">C5+C8+C14+C17+C20+C23+C26+C29+C32+C11</f>
        <v>0</v>
      </c>
      <c r="D38" s="24">
        <f t="shared" si="12"/>
        <v>0</v>
      </c>
      <c r="E38" s="24">
        <f t="shared" si="12"/>
        <v>0</v>
      </c>
      <c r="F38" s="24">
        <f t="shared" si="12"/>
        <v>0</v>
      </c>
      <c r="G38" s="24">
        <f t="shared" si="12"/>
        <v>0</v>
      </c>
      <c r="H38" s="24">
        <f t="shared" si="12"/>
        <v>0</v>
      </c>
      <c r="I38" s="24">
        <f>I5+I8+I14+I17+I20+I23+I26+I29+I32+I11</f>
        <v>0</v>
      </c>
      <c r="J38" s="65">
        <f>J5+J8+J14+J17+J20+J23+J26+J29+J32+J11+J35</f>
        <v>24923</v>
      </c>
      <c r="K38" s="22">
        <f>J38</f>
        <v>24923</v>
      </c>
      <c r="L38" s="137" t="s">
        <v>71</v>
      </c>
      <c r="M38" s="56"/>
      <c r="N38" s="56"/>
    </row>
    <row r="39" spans="1:14" x14ac:dyDescent="0.15">
      <c r="A39" s="8"/>
      <c r="B39" s="9" t="s">
        <v>41</v>
      </c>
      <c r="C39" s="22">
        <f t="shared" ref="C39:H39" si="13">SUM(C36:C38)</f>
        <v>0</v>
      </c>
      <c r="D39" s="22">
        <f t="shared" si="13"/>
        <v>0</v>
      </c>
      <c r="E39" s="22">
        <f t="shared" si="13"/>
        <v>0</v>
      </c>
      <c r="F39" s="53">
        <f t="shared" si="13"/>
        <v>24923</v>
      </c>
      <c r="G39" s="53">
        <f t="shared" si="13"/>
        <v>0</v>
      </c>
      <c r="H39" s="53">
        <f t="shared" si="13"/>
        <v>0</v>
      </c>
      <c r="I39" s="22">
        <f>SUM(C39:H39)</f>
        <v>24923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/>
      <c r="D40" s="41"/>
      <c r="E40" s="41"/>
      <c r="F40" s="41"/>
      <c r="G40" s="41"/>
      <c r="H40" s="41"/>
      <c r="I40" s="41"/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H41" si="14">IF(ISERROR(B39/B40)," ",B39/B40)</f>
        <v xml:space="preserve"> </v>
      </c>
      <c r="C41" s="38" t="str">
        <f t="shared" si="14"/>
        <v xml:space="preserve"> </v>
      </c>
      <c r="D41" s="38" t="str">
        <f t="shared" si="14"/>
        <v xml:space="preserve"> </v>
      </c>
      <c r="E41" s="136" t="str">
        <f t="shared" si="14"/>
        <v xml:space="preserve"> </v>
      </c>
      <c r="F41" s="136" t="s">
        <v>71</v>
      </c>
      <c r="G41" s="136" t="str">
        <f t="shared" si="14"/>
        <v xml:space="preserve"> </v>
      </c>
      <c r="H41" s="136" t="str">
        <f t="shared" si="14"/>
        <v xml:space="preserve"> </v>
      </c>
      <c r="I41" s="136" t="s">
        <v>71</v>
      </c>
      <c r="J41" s="44"/>
      <c r="K41" s="44"/>
      <c r="L41" s="38"/>
    </row>
    <row r="42" spans="1:14" x14ac:dyDescent="0.15">
      <c r="A42" s="11"/>
      <c r="B42" s="11" t="s">
        <v>44</v>
      </c>
      <c r="C42" s="15">
        <f>C36</f>
        <v>0</v>
      </c>
      <c r="D42" s="15">
        <f t="shared" ref="D42:H42" si="15">D36</f>
        <v>0</v>
      </c>
      <c r="E42" s="15">
        <f t="shared" si="15"/>
        <v>0</v>
      </c>
      <c r="F42" s="15">
        <f t="shared" si="15"/>
        <v>6356</v>
      </c>
      <c r="G42" s="15">
        <f t="shared" si="15"/>
        <v>0</v>
      </c>
      <c r="H42" s="15">
        <f t="shared" si="15"/>
        <v>0</v>
      </c>
      <c r="I42" s="15">
        <f>SUM(C42:H42)</f>
        <v>6356</v>
      </c>
      <c r="J42" s="45"/>
      <c r="K42" s="66"/>
      <c r="L42" s="35"/>
    </row>
    <row r="43" spans="1:14" x14ac:dyDescent="0.15">
      <c r="A43" s="10"/>
      <c r="B43" s="10" t="s">
        <v>45</v>
      </c>
      <c r="C43" s="19">
        <f t="shared" ref="C43:H44" si="16">C37</f>
        <v>0</v>
      </c>
      <c r="D43" s="19">
        <f>D37</f>
        <v>0</v>
      </c>
      <c r="E43" s="19">
        <f t="shared" si="16"/>
        <v>0</v>
      </c>
      <c r="F43" s="19">
        <f t="shared" si="16"/>
        <v>18567</v>
      </c>
      <c r="G43" s="19">
        <f t="shared" si="16"/>
        <v>0</v>
      </c>
      <c r="H43" s="19">
        <f t="shared" si="16"/>
        <v>0</v>
      </c>
      <c r="I43" s="19">
        <f t="shared" si="0"/>
        <v>18567</v>
      </c>
      <c r="J43" s="63"/>
      <c r="K43" s="67"/>
      <c r="L43" s="36"/>
    </row>
    <row r="44" spans="1:14" x14ac:dyDescent="0.15">
      <c r="A44" s="10" t="s">
        <v>53</v>
      </c>
      <c r="B44" s="8" t="s">
        <v>46</v>
      </c>
      <c r="C44" s="22">
        <f>C38</f>
        <v>0</v>
      </c>
      <c r="D44" s="22">
        <f t="shared" si="16"/>
        <v>0</v>
      </c>
      <c r="E44" s="22">
        <f t="shared" si="16"/>
        <v>0</v>
      </c>
      <c r="F44" s="22">
        <f t="shared" si="16"/>
        <v>0</v>
      </c>
      <c r="G44" s="22">
        <f t="shared" si="16"/>
        <v>0</v>
      </c>
      <c r="H44" s="22">
        <f t="shared" si="16"/>
        <v>0</v>
      </c>
      <c r="I44" s="22">
        <f t="shared" si="0"/>
        <v>0</v>
      </c>
      <c r="J44" s="64"/>
      <c r="K44" s="43"/>
      <c r="L44" s="37"/>
    </row>
    <row r="45" spans="1:14" x14ac:dyDescent="0.15">
      <c r="A45" s="68"/>
      <c r="B45" s="9" t="s">
        <v>41</v>
      </c>
      <c r="C45" s="25">
        <f t="shared" ref="C45:H45" si="17">SUM(C42:C44)</f>
        <v>0</v>
      </c>
      <c r="D45" s="25">
        <f t="shared" si="17"/>
        <v>0</v>
      </c>
      <c r="E45" s="25">
        <f t="shared" si="17"/>
        <v>0</v>
      </c>
      <c r="F45" s="25">
        <f>SUM(F42:F44)</f>
        <v>24923</v>
      </c>
      <c r="G45" s="25">
        <f t="shared" si="17"/>
        <v>0</v>
      </c>
      <c r="H45" s="25">
        <f t="shared" si="17"/>
        <v>0</v>
      </c>
      <c r="I45" s="25">
        <f>SUM(C45:H45)</f>
        <v>24923</v>
      </c>
      <c r="J45" s="41"/>
      <c r="K45" s="25">
        <f>K5+K8+K11+K14+K17+K20+K23+K26+K29+K32+K35</f>
        <v>24923</v>
      </c>
      <c r="L45" s="38"/>
    </row>
    <row r="46" spans="1:14" x14ac:dyDescent="0.15">
      <c r="A46" s="69" t="s">
        <v>55</v>
      </c>
      <c r="B46" s="40"/>
      <c r="C46" s="41"/>
      <c r="D46" s="41"/>
      <c r="E46" s="41"/>
      <c r="F46" s="41"/>
      <c r="G46" s="41"/>
      <c r="H46" s="41"/>
      <c r="I46" s="41"/>
      <c r="J46" s="41"/>
      <c r="K46" s="41"/>
      <c r="L46" s="3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38" t="str">
        <f t="shared" ref="C47:H47" si="18">IF(ISERROR(C45/C46)," ",C45/C46)</f>
        <v xml:space="preserve"> </v>
      </c>
      <c r="D47" s="38" t="str">
        <f t="shared" si="18"/>
        <v xml:space="preserve"> </v>
      </c>
      <c r="E47" s="136" t="str">
        <f t="shared" si="18"/>
        <v xml:space="preserve"> </v>
      </c>
      <c r="F47" s="136" t="s">
        <v>71</v>
      </c>
      <c r="G47" s="136" t="str">
        <f t="shared" si="18"/>
        <v xml:space="preserve"> </v>
      </c>
      <c r="H47" s="136" t="str">
        <f t="shared" si="18"/>
        <v xml:space="preserve"> </v>
      </c>
      <c r="I47" s="136" t="s">
        <v>71</v>
      </c>
      <c r="J47" s="135" t="str">
        <f>IF(ISERROR(J45/J46)," ",J45/J46)</f>
        <v xml:space="preserve"> </v>
      </c>
      <c r="K47" s="136" t="s">
        <v>71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7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47"/>
  <sheetViews>
    <sheetView showZeros="0" zoomScaleNormal="100" workbookViewId="0">
      <pane xSplit="2" ySplit="2" topLeftCell="C9" activePane="bottomRight" state="frozen"/>
      <selection pane="topRight"/>
      <selection pane="bottomLeft"/>
      <selection pane="bottomRight" activeCell="K45" sqref="K45"/>
    </sheetView>
  </sheetViews>
  <sheetFormatPr defaultRowHeight="13.5" x14ac:dyDescent="0.15"/>
  <cols>
    <col min="1" max="1" width="14.75" style="70" customWidth="1"/>
    <col min="2" max="2" width="7.625" style="7" customWidth="1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9" style="7"/>
  </cols>
  <sheetData>
    <row r="1" spans="1:17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7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61</v>
      </c>
      <c r="N2" s="95" t="s">
        <v>64</v>
      </c>
    </row>
    <row r="3" spans="1:17" x14ac:dyDescent="0.15">
      <c r="A3" s="62"/>
      <c r="B3" s="11" t="s">
        <v>12</v>
      </c>
      <c r="C3" s="15"/>
      <c r="D3" s="15"/>
      <c r="E3" s="15"/>
      <c r="F3" s="15"/>
      <c r="G3" s="15"/>
      <c r="H3" s="16"/>
      <c r="I3" s="15">
        <f>SUM(C3:H3)</f>
        <v>0</v>
      </c>
      <c r="J3" s="17"/>
      <c r="K3" s="15"/>
      <c r="L3" s="35"/>
      <c r="M3" s="18"/>
      <c r="N3" s="48"/>
    </row>
    <row r="4" spans="1:17" x14ac:dyDescent="0.15">
      <c r="A4" s="61"/>
      <c r="B4" s="10" t="s">
        <v>13</v>
      </c>
      <c r="C4" s="19"/>
      <c r="D4" s="19"/>
      <c r="E4" s="19"/>
      <c r="F4" s="19"/>
      <c r="G4" s="19"/>
      <c r="H4" s="20"/>
      <c r="I4" s="19">
        <f t="shared" ref="I4:I44" si="0">SUM(C4:H4)</f>
        <v>0</v>
      </c>
      <c r="J4" s="21"/>
      <c r="K4" s="19"/>
      <c r="L4" s="36"/>
      <c r="M4" s="18"/>
      <c r="N4" s="48"/>
    </row>
    <row r="5" spans="1:17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J5+'１月'!K5</f>
        <v>0</v>
      </c>
      <c r="L5" s="37" t="str">
        <f t="shared" ref="L5" si="1">IF(ISERROR(K5/M5)," ",K5/M5)</f>
        <v xml:space="preserve"> </v>
      </c>
      <c r="M5" s="59"/>
      <c r="N5" s="56"/>
    </row>
    <row r="6" spans="1:17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138"/>
      <c r="M6" s="18"/>
      <c r="N6" s="48"/>
    </row>
    <row r="7" spans="1:17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139"/>
      <c r="M7" s="18"/>
      <c r="N7" s="48"/>
    </row>
    <row r="8" spans="1:17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J8+'１月'!K8</f>
        <v>0</v>
      </c>
      <c r="L8" s="137" t="str">
        <f t="shared" ref="L8" si="2">IF(ISERROR(K8/M8)," ",K8/M8)</f>
        <v xml:space="preserve"> </v>
      </c>
      <c r="M8" s="59"/>
      <c r="N8" s="56"/>
    </row>
    <row r="9" spans="1:17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138"/>
      <c r="M9" s="18"/>
      <c r="N9" s="48"/>
    </row>
    <row r="10" spans="1:17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139"/>
      <c r="M10" s="18"/>
      <c r="N10" s="48"/>
    </row>
    <row r="11" spans="1:17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J11+'１月'!K11</f>
        <v>0</v>
      </c>
      <c r="L11" s="137" t="str">
        <f t="shared" ref="L11" si="3">IF(ISERROR(K11/M11)," ",K11/M11)</f>
        <v xml:space="preserve"> </v>
      </c>
      <c r="M11" s="59"/>
      <c r="N11" s="56"/>
    </row>
    <row r="12" spans="1:17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138"/>
      <c r="M12" s="18"/>
      <c r="N12" s="54"/>
      <c r="Q12" s="75"/>
    </row>
    <row r="13" spans="1:17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139"/>
      <c r="M13" s="18"/>
      <c r="N13" s="48"/>
    </row>
    <row r="14" spans="1:17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J14+'１月'!K14</f>
        <v>0</v>
      </c>
      <c r="L14" s="37" t="str">
        <f t="shared" ref="L14" si="4">IF(ISERROR(K14/M14)," ",K14/M14)</f>
        <v xml:space="preserve"> </v>
      </c>
      <c r="M14" s="59"/>
      <c r="N14" s="56"/>
    </row>
    <row r="15" spans="1:17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7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J17+'１月'!K17</f>
        <v>0</v>
      </c>
      <c r="L17" s="37" t="str">
        <f t="shared" ref="L17" si="5">IF(ISERROR(K17/M17)," ",K17/M17)</f>
        <v xml:space="preserve"> </v>
      </c>
      <c r="M17" s="59"/>
      <c r="N17" s="56"/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J20+'１月'!K20</f>
        <v>0</v>
      </c>
      <c r="L20" s="37" t="str">
        <f t="shared" ref="L20" si="6">IF(ISERROR(K20/M20)," ",K20/M20)</f>
        <v xml:space="preserve"> </v>
      </c>
      <c r="M20" s="59"/>
      <c r="N20" s="56"/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J23+'１月'!K23</f>
        <v>0</v>
      </c>
      <c r="L23" s="37" t="str">
        <f t="shared" ref="L23" si="7">IF(ISERROR(K23/M23)," ",K23/M23)</f>
        <v xml:space="preserve"> </v>
      </c>
      <c r="M23" s="59"/>
      <c r="N23" s="56"/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J26+'１月'!K26</f>
        <v>0</v>
      </c>
      <c r="L26" s="132"/>
      <c r="M26" s="59"/>
      <c r="N26" s="56"/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2">
        <f>J29+'１月'!K29</f>
        <v>0</v>
      </c>
      <c r="L29" s="132"/>
      <c r="M29" s="59"/>
      <c r="N29" s="56"/>
    </row>
    <row r="30" spans="1:14" x14ac:dyDescent="0.15">
      <c r="A30" s="10"/>
      <c r="B30" s="13" t="s">
        <v>12</v>
      </c>
      <c r="C30" s="19"/>
      <c r="D30" s="19"/>
      <c r="E30" s="19"/>
      <c r="F30" s="19">
        <v>8516</v>
      </c>
      <c r="G30" s="19"/>
      <c r="H30" s="20"/>
      <c r="I30" s="15">
        <f t="shared" ref="I30:I35" si="8">SUM(C30:H30)</f>
        <v>8516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>
        <v>22606</v>
      </c>
      <c r="G31" s="19"/>
      <c r="H31" s="20"/>
      <c r="I31" s="19">
        <f t="shared" si="8"/>
        <v>22606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0"/>
      <c r="I32" s="19">
        <f t="shared" si="8"/>
        <v>0</v>
      </c>
      <c r="J32" s="21">
        <f>SUM(I30:I32)</f>
        <v>31122</v>
      </c>
      <c r="K32" s="22">
        <f>J32+'１月'!K32</f>
        <v>56045</v>
      </c>
      <c r="L32" s="137" t="s">
        <v>71</v>
      </c>
      <c r="M32" s="130"/>
      <c r="N32" s="128"/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 t="shared" si="8"/>
        <v>0</v>
      </c>
      <c r="J33" s="28"/>
      <c r="K33" s="15"/>
      <c r="L33" s="35"/>
      <c r="M33" s="78"/>
      <c r="N33" s="78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 t="shared" si="8"/>
        <v>0</v>
      </c>
      <c r="J34" s="31"/>
      <c r="K34" s="19"/>
      <c r="L34" s="36"/>
      <c r="M34" s="47"/>
      <c r="N34" s="47"/>
    </row>
    <row r="35" spans="1:14" x14ac:dyDescent="0.15">
      <c r="A35" s="8" t="s">
        <v>70</v>
      </c>
      <c r="B35" s="8" t="s">
        <v>14</v>
      </c>
      <c r="C35" s="32"/>
      <c r="D35" s="32"/>
      <c r="E35" s="32"/>
      <c r="F35" s="32"/>
      <c r="G35" s="32"/>
      <c r="H35" s="131"/>
      <c r="I35" s="32">
        <f t="shared" si="8"/>
        <v>0</v>
      </c>
      <c r="J35" s="33">
        <f>SUM(I33:I35)</f>
        <v>0</v>
      </c>
      <c r="K35" s="22">
        <f>J35+'１月'!K35</f>
        <v>0</v>
      </c>
      <c r="L35" s="37" t="str">
        <f t="shared" ref="L35" si="9">IF(ISERROR(K35/M35)," ",K35/M35)</f>
        <v xml:space="preserve"> </v>
      </c>
      <c r="M35" s="59"/>
      <c r="N35" s="56"/>
    </row>
    <row r="36" spans="1:14" x14ac:dyDescent="0.15">
      <c r="A36" s="10"/>
      <c r="B36" s="10" t="s">
        <v>12</v>
      </c>
      <c r="C36" s="19">
        <f>C3+C6+C9+C12+C15+C18+C21+C24+C27+C30+C33</f>
        <v>0</v>
      </c>
      <c r="D36" s="21">
        <f t="shared" ref="D36:H36" si="10">D3+D6+D9+D12+D15+D18+D21+D24+D27+D30+D33</f>
        <v>0</v>
      </c>
      <c r="E36" s="21">
        <f t="shared" si="10"/>
        <v>0</v>
      </c>
      <c r="F36" s="21">
        <f t="shared" si="10"/>
        <v>8516</v>
      </c>
      <c r="G36" s="21">
        <f t="shared" si="10"/>
        <v>0</v>
      </c>
      <c r="H36" s="21">
        <f t="shared" si="10"/>
        <v>0</v>
      </c>
      <c r="I36" s="21">
        <f t="shared" ref="I36" si="11">I3+I6+I9+I12+I15+I18+I21+I24+I27+I30+I33</f>
        <v>8516</v>
      </c>
      <c r="J36" s="21">
        <f>J3+J6+J9+J12+J15+J18+J21+J24+J27+J30</f>
        <v>0</v>
      </c>
      <c r="K36" s="19"/>
      <c r="L36" s="36"/>
      <c r="M36" s="18"/>
      <c r="N36" s="48"/>
    </row>
    <row r="37" spans="1:14" x14ac:dyDescent="0.15">
      <c r="A37" s="10"/>
      <c r="B37" s="10" t="s">
        <v>13</v>
      </c>
      <c r="C37" s="19">
        <f t="shared" ref="C37:H38" si="12">C4+C7+C10+C13+C16+C19+C22+C25+C28+C31+C34</f>
        <v>0</v>
      </c>
      <c r="D37" s="21">
        <f t="shared" si="12"/>
        <v>0</v>
      </c>
      <c r="E37" s="21">
        <f t="shared" si="12"/>
        <v>0</v>
      </c>
      <c r="F37" s="21">
        <f t="shared" si="12"/>
        <v>22606</v>
      </c>
      <c r="G37" s="21">
        <f t="shared" si="12"/>
        <v>0</v>
      </c>
      <c r="H37" s="21">
        <f t="shared" si="12"/>
        <v>0</v>
      </c>
      <c r="I37" s="21">
        <f t="shared" ref="I37" si="13">I4+I7+I10+I13+I16+I19+I22+I25+I28+I31+I34</f>
        <v>22606</v>
      </c>
      <c r="J37" s="21">
        <f>J4+J7+J10+J13+J16+J19+J22+J25+J28+J31</f>
        <v>0</v>
      </c>
      <c r="K37" s="19"/>
      <c r="L37" s="36"/>
      <c r="M37" s="18"/>
      <c r="N37" s="48"/>
    </row>
    <row r="38" spans="1:14" x14ac:dyDescent="0.15">
      <c r="A38" s="13" t="s">
        <v>9</v>
      </c>
      <c r="B38" s="8" t="s">
        <v>14</v>
      </c>
      <c r="C38" s="22">
        <f t="shared" si="12"/>
        <v>0</v>
      </c>
      <c r="D38" s="24">
        <f t="shared" si="12"/>
        <v>0</v>
      </c>
      <c r="E38" s="24">
        <f t="shared" si="12"/>
        <v>0</v>
      </c>
      <c r="F38" s="24">
        <f t="shared" si="12"/>
        <v>0</v>
      </c>
      <c r="G38" s="24">
        <f t="shared" si="12"/>
        <v>0</v>
      </c>
      <c r="H38" s="24">
        <f t="shared" si="12"/>
        <v>0</v>
      </c>
      <c r="I38" s="24">
        <f t="shared" ref="I38" si="14">I5+I8+I11+I14+I17+I20+I23+I26+I29+I32+I35</f>
        <v>0</v>
      </c>
      <c r="J38" s="24">
        <f>J5+J8+J14+J17+J20+J23+J26+J29+J32+J11</f>
        <v>31122</v>
      </c>
      <c r="K38" s="22">
        <f>J38+'１月'!K38</f>
        <v>56045</v>
      </c>
      <c r="L38" s="137" t="s">
        <v>71</v>
      </c>
      <c r="M38" s="59"/>
      <c r="N38" s="56"/>
    </row>
    <row r="39" spans="1:14" x14ac:dyDescent="0.15">
      <c r="A39" s="8"/>
      <c r="B39" s="9" t="s">
        <v>41</v>
      </c>
      <c r="C39" s="22">
        <f>SUM(C36:C38)</f>
        <v>0</v>
      </c>
      <c r="D39" s="22">
        <f t="shared" ref="D39:H39" si="15">SUM(D36:D38)</f>
        <v>0</v>
      </c>
      <c r="E39" s="22">
        <f t="shared" si="15"/>
        <v>0</v>
      </c>
      <c r="F39" s="53">
        <f>SUM(F36:F38)</f>
        <v>31122</v>
      </c>
      <c r="G39" s="53">
        <f t="shared" si="15"/>
        <v>0</v>
      </c>
      <c r="H39" s="53">
        <f t="shared" si="15"/>
        <v>0</v>
      </c>
      <c r="I39" s="22">
        <f>SUM(C39:H39)</f>
        <v>31122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/>
      <c r="D40" s="41"/>
      <c r="E40" s="41"/>
      <c r="F40" s="41"/>
      <c r="G40" s="41"/>
      <c r="H40" s="41"/>
      <c r="I40" s="41"/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H41" si="16">IF(ISERROR(B39/B40)," ",B39/B40)</f>
        <v xml:space="preserve"> </v>
      </c>
      <c r="C41" s="38" t="str">
        <f t="shared" si="16"/>
        <v xml:space="preserve"> </v>
      </c>
      <c r="D41" s="38" t="str">
        <f t="shared" si="16"/>
        <v xml:space="preserve"> </v>
      </c>
      <c r="E41" s="38" t="str">
        <f t="shared" si="16"/>
        <v xml:space="preserve"> </v>
      </c>
      <c r="F41" s="136" t="s">
        <v>71</v>
      </c>
      <c r="G41" s="38" t="str">
        <f t="shared" si="16"/>
        <v xml:space="preserve"> </v>
      </c>
      <c r="H41" s="38" t="str">
        <f t="shared" si="16"/>
        <v xml:space="preserve"> </v>
      </c>
      <c r="I41" s="136" t="s">
        <v>71</v>
      </c>
      <c r="J41" s="44"/>
      <c r="K41" s="44"/>
      <c r="L41" s="38"/>
    </row>
    <row r="42" spans="1:14" x14ac:dyDescent="0.15">
      <c r="A42" s="3"/>
      <c r="B42" s="11" t="s">
        <v>12</v>
      </c>
      <c r="C42" s="15">
        <f>C36+'１月'!C42</f>
        <v>0</v>
      </c>
      <c r="D42" s="15">
        <f>D36+'１月'!D42</f>
        <v>0</v>
      </c>
      <c r="E42" s="15">
        <f>E36+'１月'!E42</f>
        <v>0</v>
      </c>
      <c r="F42" s="15">
        <f>F36+'１月'!F42</f>
        <v>14872</v>
      </c>
      <c r="G42" s="15">
        <f>G36+'１月'!G42</f>
        <v>0</v>
      </c>
      <c r="H42" s="15">
        <f>H36+'１月'!H42</f>
        <v>0</v>
      </c>
      <c r="I42" s="15">
        <f>SUM(C42:H42)</f>
        <v>14872</v>
      </c>
      <c r="J42" s="45"/>
      <c r="K42" s="66"/>
      <c r="L42" s="35"/>
      <c r="M42" s="18"/>
      <c r="N42" s="18"/>
    </row>
    <row r="43" spans="1:14" x14ac:dyDescent="0.15">
      <c r="A43" s="94"/>
      <c r="B43" s="10" t="s">
        <v>13</v>
      </c>
      <c r="C43" s="19">
        <f>C37+'１月'!C43</f>
        <v>0</v>
      </c>
      <c r="D43" s="19">
        <f>D37+'１月'!D43</f>
        <v>0</v>
      </c>
      <c r="E43" s="19">
        <f>E37+'１月'!E43</f>
        <v>0</v>
      </c>
      <c r="F43" s="19">
        <f>F37+'１月'!F43</f>
        <v>41173</v>
      </c>
      <c r="G43" s="19">
        <f>G37+'１月'!G43</f>
        <v>0</v>
      </c>
      <c r="H43" s="19">
        <f>H37+'１月'!H43</f>
        <v>0</v>
      </c>
      <c r="I43" s="19">
        <f>SUM(C43:H43)</f>
        <v>41173</v>
      </c>
      <c r="J43" s="63"/>
      <c r="K43" s="67"/>
      <c r="L43" s="36"/>
      <c r="M43" s="18"/>
      <c r="N43" s="18"/>
    </row>
    <row r="44" spans="1:14" x14ac:dyDescent="0.15">
      <c r="A44" s="93" t="s">
        <v>53</v>
      </c>
      <c r="B44" s="8" t="s">
        <v>14</v>
      </c>
      <c r="C44" s="22">
        <f>C38</f>
        <v>0</v>
      </c>
      <c r="D44" s="22">
        <f>D38+'１月'!D44</f>
        <v>0</v>
      </c>
      <c r="E44" s="22">
        <f>E38+'１月'!E44</f>
        <v>0</v>
      </c>
      <c r="F44" s="22">
        <f>F38+'１月'!F44</f>
        <v>0</v>
      </c>
      <c r="G44" s="22">
        <f>G38+'１月'!G44</f>
        <v>0</v>
      </c>
      <c r="H44" s="22">
        <f>H38+'１月'!H44</f>
        <v>0</v>
      </c>
      <c r="I44" s="22">
        <f t="shared" si="0"/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7">SUM(C42:C44)</f>
        <v>0</v>
      </c>
      <c r="D45" s="25">
        <f t="shared" si="17"/>
        <v>0</v>
      </c>
      <c r="E45" s="25">
        <f t="shared" si="17"/>
        <v>0</v>
      </c>
      <c r="F45" s="25">
        <f t="shared" si="17"/>
        <v>56045</v>
      </c>
      <c r="G45" s="25">
        <f t="shared" si="17"/>
        <v>0</v>
      </c>
      <c r="H45" s="25">
        <f t="shared" si="17"/>
        <v>0</v>
      </c>
      <c r="I45" s="25">
        <f>SUM(C45:H45)</f>
        <v>56045</v>
      </c>
      <c r="J45" s="41"/>
      <c r="K45" s="25">
        <f>K5+K8+K11+K14+K17+K20+K23+K26+K29+K32+K35</f>
        <v>56045</v>
      </c>
      <c r="L45" s="38"/>
      <c r="M45" s="18"/>
      <c r="N45" s="18"/>
    </row>
    <row r="46" spans="1:14" x14ac:dyDescent="0.15">
      <c r="A46" s="69" t="s">
        <v>55</v>
      </c>
      <c r="B46" s="40"/>
      <c r="C46" s="41"/>
      <c r="D46" s="41"/>
      <c r="E46" s="41"/>
      <c r="F46" s="41"/>
      <c r="G46" s="41"/>
      <c r="H46" s="41"/>
      <c r="I46" s="41"/>
      <c r="J46" s="41"/>
      <c r="K46" s="41"/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38" t="str">
        <f t="shared" ref="C47:J47" si="18">IF(ISERROR(C45/C46)," ",C45/C46)</f>
        <v xml:space="preserve"> </v>
      </c>
      <c r="D47" s="38" t="str">
        <f t="shared" si="18"/>
        <v xml:space="preserve"> </v>
      </c>
      <c r="E47" s="38" t="str">
        <f t="shared" si="18"/>
        <v xml:space="preserve"> </v>
      </c>
      <c r="F47" s="136" t="s">
        <v>71</v>
      </c>
      <c r="G47" s="38" t="str">
        <f t="shared" si="18"/>
        <v xml:space="preserve"> </v>
      </c>
      <c r="H47" s="38" t="str">
        <f t="shared" si="18"/>
        <v xml:space="preserve"> </v>
      </c>
      <c r="I47" s="136" t="s">
        <v>71</v>
      </c>
      <c r="J47" s="142" t="str">
        <f t="shared" si="18"/>
        <v xml:space="preserve"> </v>
      </c>
      <c r="K47" s="136" t="s">
        <v>71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47"/>
  <sheetViews>
    <sheetView showZeros="0" zoomScaleNormal="100" zoomScaleSheetLayoutView="100" workbookViewId="0">
      <pane xSplit="2" ySplit="2" topLeftCell="C3" activePane="bottomRight" state="frozen"/>
      <selection pane="topRight"/>
      <selection pane="bottomLeft"/>
      <selection pane="bottomRight" activeCell="A5" sqref="A5:B27"/>
    </sheetView>
  </sheetViews>
  <sheetFormatPr defaultRowHeight="13.5" x14ac:dyDescent="0.15"/>
  <cols>
    <col min="1" max="1" width="14.75" style="70" customWidth="1"/>
    <col min="2" max="2" width="7.625" style="7" customWidth="1"/>
    <col min="3" max="11" width="10.625" style="7" customWidth="1"/>
    <col min="12" max="12" width="12.5" style="39" customWidth="1"/>
    <col min="13" max="13" width="9.875" style="7" customWidth="1"/>
    <col min="14" max="14" width="9.5" style="7" customWidth="1"/>
    <col min="15" max="16384" width="9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52"/>
      <c r="G3" s="15"/>
      <c r="H3" s="16"/>
      <c r="I3" s="15">
        <f>SUM(C3:H3)</f>
        <v>0</v>
      </c>
      <c r="J3" s="17"/>
      <c r="K3" s="16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82"/>
      <c r="G4" s="19"/>
      <c r="H4" s="20"/>
      <c r="I4" s="19">
        <f t="shared" ref="I4:I31" si="0">SUM(C4:H4)</f>
        <v>0</v>
      </c>
      <c r="J4" s="21"/>
      <c r="K4" s="20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53"/>
      <c r="G5" s="22"/>
      <c r="H5" s="23"/>
      <c r="I5" s="22">
        <f t="shared" si="0"/>
        <v>0</v>
      </c>
      <c r="J5" s="24">
        <f>SUM(I3:I5)</f>
        <v>0</v>
      </c>
      <c r="K5" s="23">
        <f>J5+'２月'!K5</f>
        <v>0</v>
      </c>
      <c r="L5" s="37" t="str">
        <f>IF(ISERROR(K5/M5)," ",K5/M5)</f>
        <v xml:space="preserve"> </v>
      </c>
      <c r="M5" s="56"/>
      <c r="N5" s="56"/>
    </row>
    <row r="6" spans="1:14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6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20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3">
        <f>J8+'２月'!K8</f>
        <v>0</v>
      </c>
      <c r="L8" s="37" t="str">
        <f t="shared" ref="L8" si="1">IF(ISERROR(K8/M8)," ",K8/M8)</f>
        <v xml:space="preserve"> </v>
      </c>
      <c r="M8" s="56"/>
      <c r="N8" s="56"/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20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20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20">
        <f>J11+'２月'!K11</f>
        <v>0</v>
      </c>
      <c r="L11" s="37" t="str">
        <f t="shared" ref="L11" si="2">IF(ISERROR(K11/M11)," ",K11/M11)</f>
        <v xml:space="preserve"> </v>
      </c>
      <c r="M11" s="56"/>
      <c r="N11" s="56"/>
    </row>
    <row r="12" spans="1:14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6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20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3">
        <f>J14+'２月'!K14</f>
        <v>0</v>
      </c>
      <c r="L14" s="37" t="str">
        <f t="shared" ref="L14" si="3">IF(ISERROR(K14/M14)," ",K14/M14)</f>
        <v xml:space="preserve"> </v>
      </c>
      <c r="M14" s="56"/>
      <c r="N14" s="56"/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6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20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19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3">
        <f>J17+'２月'!K17</f>
        <v>0</v>
      </c>
      <c r="L17" s="37" t="str">
        <f t="shared" ref="L17" si="4">IF(ISERROR(K17/M17)," ",K17/M17)</f>
        <v xml:space="preserve"> </v>
      </c>
      <c r="M17" s="56"/>
      <c r="N17" s="56"/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6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20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3">
        <f>J20+'２月'!K20</f>
        <v>0</v>
      </c>
      <c r="L20" s="37" t="str">
        <f t="shared" ref="L20" si="5">IF(ISERROR(K20/M20)," ",K20/M20)</f>
        <v xml:space="preserve"> </v>
      </c>
      <c r="M20" s="56"/>
      <c r="N20" s="56"/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6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20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3">
        <f>J23+'２月'!K23</f>
        <v>0</v>
      </c>
      <c r="L23" s="37" t="str">
        <f t="shared" ref="L23" si="6">IF(ISERROR(K23/M23)," ",K23/M23)</f>
        <v xml:space="preserve"> </v>
      </c>
      <c r="M23" s="56"/>
      <c r="N23" s="56"/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6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20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3">
        <f>J26+'２月'!K26</f>
        <v>0</v>
      </c>
      <c r="L26" s="37" t="str">
        <f t="shared" ref="L26" si="7">IF(ISERROR(K26/M26)," ",K26/M26)</f>
        <v xml:space="preserve"> </v>
      </c>
      <c r="M26" s="56"/>
      <c r="N26" s="56"/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5"/>
      <c r="I27" s="15">
        <f t="shared" si="0"/>
        <v>0</v>
      </c>
      <c r="J27" s="17"/>
      <c r="K27" s="16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20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3">
        <f>J29+'２月'!K29</f>
        <v>0</v>
      </c>
      <c r="L29" s="37" t="str">
        <f t="shared" ref="L29" si="8">IF(ISERROR(K29/M29)," ",K29/M29)</f>
        <v xml:space="preserve"> </v>
      </c>
      <c r="M29" s="56"/>
      <c r="N29" s="56"/>
    </row>
    <row r="30" spans="1:14" x14ac:dyDescent="0.15">
      <c r="A30" s="10"/>
      <c r="B30" s="13" t="s">
        <v>12</v>
      </c>
      <c r="C30" s="19"/>
      <c r="D30" s="19"/>
      <c r="E30" s="19"/>
      <c r="F30" s="19"/>
      <c r="G30" s="19"/>
      <c r="H30" s="20"/>
      <c r="I30" s="15">
        <f t="shared" si="0"/>
        <v>0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/>
      <c r="G31" s="19"/>
      <c r="H31" s="20"/>
      <c r="I31" s="19">
        <f t="shared" si="0"/>
        <v>0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0"/>
      <c r="I32" s="19">
        <f>SUM(C32:H32)</f>
        <v>0</v>
      </c>
      <c r="J32" s="21">
        <f>SUM(I30:I32)</f>
        <v>0</v>
      </c>
      <c r="K32" s="22">
        <f>J32+'２月'!K32</f>
        <v>56045</v>
      </c>
      <c r="L32" s="137" t="s">
        <v>71</v>
      </c>
      <c r="M32" s="130"/>
      <c r="N32" s="128"/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>SUM(C33:H33)</f>
        <v>0</v>
      </c>
      <c r="J33" s="28"/>
      <c r="K33" s="19"/>
      <c r="L33" s="35"/>
      <c r="M33" s="78"/>
      <c r="N33" s="78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>SUM(C34:H34)</f>
        <v>0</v>
      </c>
      <c r="J34" s="31"/>
      <c r="K34" s="19"/>
      <c r="L34" s="36"/>
      <c r="M34" s="47"/>
      <c r="N34" s="47"/>
    </row>
    <row r="35" spans="1:14" x14ac:dyDescent="0.15">
      <c r="A35" s="8" t="s">
        <v>70</v>
      </c>
      <c r="B35" s="8" t="s">
        <v>14</v>
      </c>
      <c r="C35" s="29"/>
      <c r="D35" s="29"/>
      <c r="E35" s="29"/>
      <c r="F35" s="29"/>
      <c r="G35" s="29"/>
      <c r="H35" s="30"/>
      <c r="I35" s="32">
        <f>SUM(C35:H35)</f>
        <v>0</v>
      </c>
      <c r="J35" s="33">
        <f>SUM(I33:I35)</f>
        <v>0</v>
      </c>
      <c r="K35" s="19">
        <f>J35+'２月'!K35</f>
        <v>0</v>
      </c>
      <c r="L35" s="37" t="str">
        <f t="shared" ref="L35" si="9">IF(ISERROR(K35/M35)," ",K35/M35)</f>
        <v xml:space="preserve"> </v>
      </c>
      <c r="M35" s="59"/>
      <c r="N35" s="56"/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10">D3+D6+D9+D12+D15+D18+D21+D24+D27+D30+D33</f>
        <v>0</v>
      </c>
      <c r="E36" s="17">
        <f t="shared" si="10"/>
        <v>0</v>
      </c>
      <c r="F36" s="17">
        <f t="shared" si="10"/>
        <v>0</v>
      </c>
      <c r="G36" s="17">
        <f t="shared" si="10"/>
        <v>0</v>
      </c>
      <c r="H36" s="17">
        <f t="shared" si="10"/>
        <v>0</v>
      </c>
      <c r="I36" s="17">
        <f t="shared" si="10"/>
        <v>0</v>
      </c>
      <c r="J36" s="17">
        <f>J3+J6+J9+J12+J15+J18+J21+J24+J27+J30</f>
        <v>0</v>
      </c>
      <c r="K36" s="16"/>
      <c r="L36" s="35"/>
      <c r="M36" s="18"/>
      <c r="N36" s="48"/>
    </row>
    <row r="37" spans="1:14" x14ac:dyDescent="0.15">
      <c r="A37" s="10"/>
      <c r="B37" s="10" t="s">
        <v>13</v>
      </c>
      <c r="C37" s="19">
        <f t="shared" ref="C37:I38" si="11">C4+C7+C10+C13+C16+C19+C22+C25+C28+C31+C34</f>
        <v>0</v>
      </c>
      <c r="D37" s="21">
        <f t="shared" si="11"/>
        <v>0</v>
      </c>
      <c r="E37" s="21">
        <f t="shared" si="11"/>
        <v>0</v>
      </c>
      <c r="F37" s="21">
        <f t="shared" si="11"/>
        <v>0</v>
      </c>
      <c r="G37" s="21">
        <f t="shared" si="11"/>
        <v>0</v>
      </c>
      <c r="H37" s="21">
        <f t="shared" si="11"/>
        <v>0</v>
      </c>
      <c r="I37" s="21">
        <f t="shared" si="11"/>
        <v>0</v>
      </c>
      <c r="J37" s="21">
        <f>J4+J7+J10+J13+J16+J19+J22+J25+J28+J31</f>
        <v>0</v>
      </c>
      <c r="K37" s="20"/>
      <c r="L37" s="36"/>
      <c r="M37" s="18"/>
      <c r="N37" s="48"/>
    </row>
    <row r="38" spans="1:14" x14ac:dyDescent="0.15">
      <c r="A38" s="10" t="s">
        <v>9</v>
      </c>
      <c r="B38" s="8" t="s">
        <v>14</v>
      </c>
      <c r="C38" s="22">
        <f t="shared" si="11"/>
        <v>0</v>
      </c>
      <c r="D38" s="24">
        <f t="shared" si="11"/>
        <v>0</v>
      </c>
      <c r="E38" s="24">
        <f t="shared" si="11"/>
        <v>0</v>
      </c>
      <c r="F38" s="24">
        <f t="shared" si="11"/>
        <v>0</v>
      </c>
      <c r="G38" s="24">
        <f t="shared" si="11"/>
        <v>0</v>
      </c>
      <c r="H38" s="24">
        <f t="shared" si="11"/>
        <v>0</v>
      </c>
      <c r="I38" s="24">
        <f t="shared" si="11"/>
        <v>0</v>
      </c>
      <c r="J38" s="24">
        <f>J5+J8+J14+J17+J20+J23+J26+J29+J32+J11</f>
        <v>0</v>
      </c>
      <c r="K38" s="23">
        <f>J38+'２月'!K38</f>
        <v>56045</v>
      </c>
      <c r="L38" s="137" t="s">
        <v>71</v>
      </c>
      <c r="M38" s="56"/>
      <c r="N38" s="56"/>
    </row>
    <row r="39" spans="1:14" x14ac:dyDescent="0.15">
      <c r="A39" s="8"/>
      <c r="B39" s="9" t="s">
        <v>41</v>
      </c>
      <c r="C39" s="22">
        <f>SUM(C9:C32)</f>
        <v>0</v>
      </c>
      <c r="D39" s="22">
        <f>SUM(D36:D38)</f>
        <v>0</v>
      </c>
      <c r="E39" s="22">
        <f>SUM(E36:E38)</f>
        <v>0</v>
      </c>
      <c r="F39" s="22">
        <f>SUM(F36:F38)</f>
        <v>0</v>
      </c>
      <c r="G39" s="53">
        <f>SUM(G36:G38)</f>
        <v>0</v>
      </c>
      <c r="H39" s="53">
        <f>SUM(H36:H38)</f>
        <v>0</v>
      </c>
      <c r="I39" s="22">
        <f>SUM(C39:H39)</f>
        <v>0</v>
      </c>
      <c r="J39" s="66"/>
      <c r="K39" s="66"/>
      <c r="L39" s="36"/>
      <c r="M39" s="18"/>
      <c r="N39" s="18"/>
    </row>
    <row r="40" spans="1:14" x14ac:dyDescent="0.15">
      <c r="A40" s="40" t="s">
        <v>54</v>
      </c>
      <c r="B40" s="40"/>
      <c r="C40" s="41"/>
      <c r="D40" s="41"/>
      <c r="E40" s="41"/>
      <c r="F40" s="41"/>
      <c r="G40" s="41"/>
      <c r="H40" s="41"/>
      <c r="I40" s="41"/>
      <c r="J40" s="67"/>
      <c r="K40" s="67"/>
      <c r="L40" s="36"/>
      <c r="M40" s="18"/>
      <c r="N40" s="18"/>
    </row>
    <row r="41" spans="1:14" s="39" customFormat="1" x14ac:dyDescent="0.15">
      <c r="A41" s="34" t="s">
        <v>69</v>
      </c>
      <c r="B41" s="38" t="str">
        <f t="shared" ref="B41:I41" si="12">IF(ISERROR(B39/B40)," ",B39/B40)</f>
        <v xml:space="preserve"> </v>
      </c>
      <c r="C41" s="136" t="str">
        <f t="shared" si="12"/>
        <v xml:space="preserve"> </v>
      </c>
      <c r="D41" s="136" t="str">
        <f t="shared" si="12"/>
        <v xml:space="preserve"> </v>
      </c>
      <c r="E41" s="136" t="str">
        <f t="shared" si="12"/>
        <v xml:space="preserve"> </v>
      </c>
      <c r="F41" s="136" t="str">
        <f t="shared" si="12"/>
        <v xml:space="preserve"> </v>
      </c>
      <c r="G41" s="136" t="str">
        <f t="shared" si="12"/>
        <v xml:space="preserve"> </v>
      </c>
      <c r="H41" s="136" t="str">
        <f t="shared" si="12"/>
        <v xml:space="preserve"> </v>
      </c>
      <c r="I41" s="136" t="str">
        <f t="shared" si="12"/>
        <v xml:space="preserve"> </v>
      </c>
      <c r="J41" s="71"/>
      <c r="K41" s="71"/>
      <c r="L41" s="37"/>
    </row>
    <row r="42" spans="1:14" x14ac:dyDescent="0.15">
      <c r="A42" s="11"/>
      <c r="B42" s="11" t="s">
        <v>12</v>
      </c>
      <c r="C42" s="15">
        <f>C36+'２月'!C42</f>
        <v>0</v>
      </c>
      <c r="D42" s="15">
        <f>D36+'２月'!D42</f>
        <v>0</v>
      </c>
      <c r="E42" s="15">
        <f>E36+'２月'!E42</f>
        <v>0</v>
      </c>
      <c r="F42" s="15">
        <f>F36+'２月'!F42</f>
        <v>14872</v>
      </c>
      <c r="G42" s="15">
        <f>G36+'２月'!G42</f>
        <v>0</v>
      </c>
      <c r="H42" s="15">
        <f>H36+'２月'!H42</f>
        <v>0</v>
      </c>
      <c r="I42" s="15">
        <f>I36+'２月'!I42</f>
        <v>14872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C37+'２月'!C43</f>
        <v>0</v>
      </c>
      <c r="D43" s="19">
        <f>D37+'２月'!D43</f>
        <v>0</v>
      </c>
      <c r="E43" s="19">
        <f>E37+'２月'!E43</f>
        <v>0</v>
      </c>
      <c r="F43" s="19">
        <f>F37+'２月'!F43</f>
        <v>41173</v>
      </c>
      <c r="G43" s="19">
        <f>G37+'２月'!G43</f>
        <v>0</v>
      </c>
      <c r="H43" s="19">
        <f>H37+'２月'!H43</f>
        <v>0</v>
      </c>
      <c r="I43" s="19">
        <f>I37+'２月'!I43</f>
        <v>41173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22">
        <f>C38</f>
        <v>0</v>
      </c>
      <c r="D44" s="22">
        <f>D38+'２月'!D44</f>
        <v>0</v>
      </c>
      <c r="E44" s="22">
        <f>E38+'２月'!E44</f>
        <v>0</v>
      </c>
      <c r="F44" s="22">
        <f>F38+'２月'!F44</f>
        <v>0</v>
      </c>
      <c r="G44" s="22">
        <f>G38+'２月'!G44</f>
        <v>0</v>
      </c>
      <c r="H44" s="22">
        <f>H38+'２月'!H44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3">SUM(C42:C44)</f>
        <v>0</v>
      </c>
      <c r="D45" s="25">
        <f t="shared" si="13"/>
        <v>0</v>
      </c>
      <c r="E45" s="25">
        <f t="shared" si="13"/>
        <v>0</v>
      </c>
      <c r="F45" s="25">
        <f t="shared" si="13"/>
        <v>56045</v>
      </c>
      <c r="G45" s="25">
        <f t="shared" si="13"/>
        <v>0</v>
      </c>
      <c r="H45" s="25">
        <f t="shared" si="13"/>
        <v>0</v>
      </c>
      <c r="I45" s="25">
        <f>SUM(C45:H45)</f>
        <v>56045</v>
      </c>
      <c r="J45" s="41"/>
      <c r="K45" s="25">
        <f>K5+K8+K11+K14+K17+K20+K23+K26+K29+K32+K35</f>
        <v>56045</v>
      </c>
      <c r="L45" s="38"/>
      <c r="M45" s="18"/>
      <c r="N45" s="18"/>
    </row>
    <row r="46" spans="1:14" x14ac:dyDescent="0.15">
      <c r="A46" s="69" t="s">
        <v>55</v>
      </c>
      <c r="B46" s="40"/>
      <c r="C46" s="41"/>
      <c r="D46" s="41"/>
      <c r="E46" s="41"/>
      <c r="F46" s="41"/>
      <c r="G46" s="41"/>
      <c r="H46" s="41"/>
      <c r="I46" s="41"/>
      <c r="J46" s="41"/>
      <c r="K46" s="41"/>
      <c r="L46" s="38" t="str">
        <f>IF(ISERROR(K48/M48)," ",K48/M48)</f>
        <v xml:space="preserve"> </v>
      </c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38" t="str">
        <f t="shared" ref="C47:J47" si="14">IF(ISERROR(C45/C46)," ",C45/C46)</f>
        <v xml:space="preserve"> </v>
      </c>
      <c r="D47" s="38" t="str">
        <f t="shared" si="14"/>
        <v xml:space="preserve"> </v>
      </c>
      <c r="E47" s="38" t="str">
        <f t="shared" si="14"/>
        <v xml:space="preserve"> </v>
      </c>
      <c r="F47" s="136" t="s">
        <v>71</v>
      </c>
      <c r="G47" s="38" t="str">
        <f t="shared" si="14"/>
        <v xml:space="preserve"> </v>
      </c>
      <c r="H47" s="38" t="str">
        <f t="shared" si="14"/>
        <v xml:space="preserve"> </v>
      </c>
      <c r="I47" s="136" t="s">
        <v>71</v>
      </c>
      <c r="J47" s="38" t="str">
        <f t="shared" si="14"/>
        <v xml:space="preserve"> </v>
      </c>
      <c r="K47" s="136" t="s">
        <v>71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47"/>
  <sheetViews>
    <sheetView showZeros="0" zoomScaleNormal="100" zoomScaleSheetLayoutView="85" workbookViewId="0">
      <pane xSplit="2" ySplit="2" topLeftCell="C6" activePane="bottomRight" state="frozen"/>
      <selection pane="topRight"/>
      <selection pane="bottomLeft"/>
      <selection pane="bottomRight" activeCell="K26" sqref="K26"/>
    </sheetView>
  </sheetViews>
  <sheetFormatPr defaultRowHeight="13.5" x14ac:dyDescent="0.15"/>
  <cols>
    <col min="1" max="1" width="14.75" style="70" customWidth="1"/>
    <col min="2" max="2" width="7.625" style="7" customWidth="1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9" style="7"/>
  </cols>
  <sheetData>
    <row r="1" spans="1:14" x14ac:dyDescent="0.15">
      <c r="A1" s="11"/>
      <c r="B1" s="3"/>
      <c r="C1" s="1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74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91"/>
      <c r="G3" s="15"/>
      <c r="H3" s="16"/>
      <c r="I3" s="15">
        <f>SUM(C3:H3)</f>
        <v>0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91"/>
      <c r="G4" s="19"/>
      <c r="H4" s="20"/>
      <c r="I4" s="19">
        <f t="shared" ref="I4:I31" si="0">SUM(C4:H4)</f>
        <v>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J5+'３月'!K5</f>
        <v>0</v>
      </c>
      <c r="L5" s="37" t="str">
        <f t="shared" ref="L5" si="1">IF(ISERROR(K5/M5)," ",K5/M5)</f>
        <v xml:space="preserve"> </v>
      </c>
      <c r="M5" s="59"/>
      <c r="N5" s="56"/>
    </row>
    <row r="6" spans="1:14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J8+'３月'!K8</f>
        <v>0</v>
      </c>
      <c r="L8" s="37" t="str">
        <f t="shared" ref="L8" si="2">IF(ISERROR(K8/M8)," ",K8/M8)</f>
        <v xml:space="preserve"> </v>
      </c>
      <c r="M8" s="59"/>
      <c r="N8" s="56"/>
    </row>
    <row r="9" spans="1:14" x14ac:dyDescent="0.15">
      <c r="A9" s="10"/>
      <c r="B9" s="10" t="s">
        <v>12</v>
      </c>
      <c r="C9" s="19"/>
      <c r="D9" s="19"/>
      <c r="E9" s="19"/>
      <c r="F9" s="19"/>
      <c r="G9" s="48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48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48"/>
      <c r="H11" s="20"/>
      <c r="I11" s="19">
        <f>SUM(C11:H11)</f>
        <v>0</v>
      </c>
      <c r="J11" s="21">
        <f>SUM(I9:I11)</f>
        <v>0</v>
      </c>
      <c r="K11" s="19">
        <f>J11+'３月'!K11</f>
        <v>0</v>
      </c>
      <c r="L11" s="37" t="str">
        <f t="shared" ref="L11" si="3">IF(ISERROR(K11/M11)," ",K11/M11)</f>
        <v xml:space="preserve"> </v>
      </c>
      <c r="M11" s="59"/>
      <c r="N11" s="56"/>
    </row>
    <row r="12" spans="1:14" x14ac:dyDescent="0.15">
      <c r="A12" s="11"/>
      <c r="B12" s="11" t="s">
        <v>12</v>
      </c>
      <c r="C12" s="15"/>
      <c r="D12" s="15"/>
      <c r="E12" s="15"/>
      <c r="F12" s="15"/>
      <c r="G12" s="113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14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51"/>
      <c r="H14" s="23"/>
      <c r="I14" s="22">
        <f t="shared" si="0"/>
        <v>0</v>
      </c>
      <c r="J14" s="24">
        <f>SUM(I12:I14)</f>
        <v>0</v>
      </c>
      <c r="K14" s="22">
        <f>J14+'３月'!K14</f>
        <v>0</v>
      </c>
      <c r="L14" s="37" t="str">
        <f t="shared" ref="L14" si="4">IF(ISERROR(K14/M14)," ",K14/M14)</f>
        <v xml:space="preserve"> </v>
      </c>
      <c r="M14" s="59"/>
      <c r="N14" s="56"/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J17+'３月'!K17</f>
        <v>0</v>
      </c>
      <c r="L17" s="37" t="str">
        <f t="shared" ref="L17" si="5">IF(ISERROR(K17/M17)," ",K17/M17)</f>
        <v xml:space="preserve"> </v>
      </c>
      <c r="M17" s="59"/>
      <c r="N17" s="56"/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J20+'３月'!K20</f>
        <v>0</v>
      </c>
      <c r="L20" s="37" t="str">
        <f t="shared" ref="L20" si="6">IF(ISERROR(K20/M20)," ",K20/M20)</f>
        <v xml:space="preserve"> </v>
      </c>
      <c r="M20" s="59"/>
      <c r="N20" s="56"/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J23+'３月'!K23</f>
        <v>0</v>
      </c>
      <c r="L23" s="37" t="str">
        <f t="shared" ref="L23" si="7">IF(ISERROR(K23/M23)," ",K23/M23)</f>
        <v xml:space="preserve"> </v>
      </c>
      <c r="M23" s="59"/>
      <c r="N23" s="56"/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J26+'３月'!K26</f>
        <v>0</v>
      </c>
      <c r="L26" s="37" t="str">
        <f t="shared" ref="L26" si="8">IF(ISERROR(K26/M26)," ",K26/M26)</f>
        <v xml:space="preserve"> </v>
      </c>
      <c r="M26" s="59"/>
      <c r="N26" s="56"/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6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20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0"/>
      <c r="I29" s="22">
        <f t="shared" si="0"/>
        <v>0</v>
      </c>
      <c r="J29" s="24">
        <f>SUM(I27:I29)</f>
        <v>0</v>
      </c>
      <c r="K29" s="22">
        <f>J29+'３月'!K29</f>
        <v>0</v>
      </c>
      <c r="L29" s="37" t="str">
        <f t="shared" ref="L29" si="9">IF(ISERROR(K29/M29)," ",K29/M29)</f>
        <v xml:space="preserve"> </v>
      </c>
      <c r="M29" s="59"/>
      <c r="N29" s="56"/>
    </row>
    <row r="30" spans="1:14" x14ac:dyDescent="0.15">
      <c r="A30" s="10"/>
      <c r="B30" s="13" t="s">
        <v>12</v>
      </c>
      <c r="C30" s="19"/>
      <c r="D30" s="19"/>
      <c r="E30" s="19"/>
      <c r="F30" s="19">
        <v>6063</v>
      </c>
      <c r="G30" s="20"/>
      <c r="H30" s="113"/>
      <c r="I30" s="17">
        <f t="shared" si="0"/>
        <v>6063</v>
      </c>
      <c r="J30" s="21"/>
      <c r="K30" s="15"/>
      <c r="L30" s="35"/>
      <c r="M30" s="77"/>
      <c r="N30" s="78"/>
    </row>
    <row r="31" spans="1:14" x14ac:dyDescent="0.15">
      <c r="A31" s="10"/>
      <c r="B31" s="13" t="s">
        <v>13</v>
      </c>
      <c r="C31" s="19"/>
      <c r="D31" s="19"/>
      <c r="E31" s="19"/>
      <c r="F31" s="19">
        <v>18271</v>
      </c>
      <c r="G31" s="20"/>
      <c r="H31" s="114"/>
      <c r="I31" s="21">
        <f t="shared" si="0"/>
        <v>18271</v>
      </c>
      <c r="J31" s="21"/>
      <c r="K31" s="19"/>
      <c r="L31" s="36"/>
      <c r="M31" s="79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20"/>
      <c r="H32" s="22"/>
      <c r="I32" s="24">
        <f>SUM(C32:H32)</f>
        <v>0</v>
      </c>
      <c r="J32" s="21">
        <f>SUM(I30:I32)</f>
        <v>24334</v>
      </c>
      <c r="K32" s="19">
        <f>J32+'３月'!K32</f>
        <v>80379</v>
      </c>
      <c r="L32" s="37">
        <f t="shared" ref="L32" si="10">IF(ISERROR(K32/M32)," ",K32/M32)</f>
        <v>3.5719237435008666</v>
      </c>
      <c r="M32" s="59">
        <v>22503</v>
      </c>
      <c r="N32" s="56">
        <v>22503</v>
      </c>
    </row>
    <row r="33" spans="1:14" x14ac:dyDescent="0.15">
      <c r="A33" s="1"/>
      <c r="B33" s="11" t="s">
        <v>12</v>
      </c>
      <c r="C33" s="15">
        <v>1287</v>
      </c>
      <c r="D33" s="15"/>
      <c r="E33" s="15"/>
      <c r="F33" s="15"/>
      <c r="G33" s="15"/>
      <c r="H33" s="20"/>
      <c r="I33" s="15">
        <f>SUM(C33:H33)</f>
        <v>1287</v>
      </c>
      <c r="J33" s="28"/>
      <c r="K33" s="15"/>
      <c r="L33" s="35"/>
      <c r="M33" s="77"/>
      <c r="N33" s="78"/>
    </row>
    <row r="34" spans="1:14" x14ac:dyDescent="0.15">
      <c r="A34" s="2"/>
      <c r="B34" s="10" t="s">
        <v>13</v>
      </c>
      <c r="C34" s="19">
        <v>9254</v>
      </c>
      <c r="D34" s="19"/>
      <c r="E34" s="19"/>
      <c r="F34" s="19"/>
      <c r="G34" s="19"/>
      <c r="H34" s="20"/>
      <c r="I34" s="19">
        <f>SUM(C34:H34)</f>
        <v>9254</v>
      </c>
      <c r="J34" s="31"/>
      <c r="K34" s="19"/>
      <c r="L34" s="36"/>
      <c r="M34" s="79"/>
      <c r="N34" s="47"/>
    </row>
    <row r="35" spans="1:14" x14ac:dyDescent="0.15">
      <c r="A35" s="8" t="s">
        <v>70</v>
      </c>
      <c r="B35" s="8" t="s">
        <v>14</v>
      </c>
      <c r="C35" s="19"/>
      <c r="D35" s="19"/>
      <c r="E35" s="19"/>
      <c r="F35" s="19"/>
      <c r="G35" s="19"/>
      <c r="H35" s="20"/>
      <c r="I35" s="22">
        <f>SUM(C35:H35)</f>
        <v>0</v>
      </c>
      <c r="J35" s="33">
        <f>SUM(I33:I35)</f>
        <v>10541</v>
      </c>
      <c r="K35" s="22">
        <f>J35+'３月'!K35</f>
        <v>10541</v>
      </c>
      <c r="L35" s="137" t="s">
        <v>72</v>
      </c>
      <c r="M35" s="59"/>
      <c r="N35" s="56"/>
    </row>
    <row r="36" spans="1:14" x14ac:dyDescent="0.15">
      <c r="A36" s="11"/>
      <c r="B36" s="11" t="s">
        <v>12</v>
      </c>
      <c r="C36" s="15">
        <f>C3+C6+C9+C12+C15+C18+C21+C24+C27+C30+C33</f>
        <v>1287</v>
      </c>
      <c r="D36" s="17">
        <f t="shared" ref="D36:I36" si="11">D3+D6+D9+D12+D15+D18+D21+D24+D27+D30+D33</f>
        <v>0</v>
      </c>
      <c r="E36" s="17">
        <f t="shared" si="11"/>
        <v>0</v>
      </c>
      <c r="F36" s="17">
        <f t="shared" si="11"/>
        <v>6063</v>
      </c>
      <c r="G36" s="17">
        <f t="shared" si="11"/>
        <v>0</v>
      </c>
      <c r="H36" s="17">
        <f t="shared" si="11"/>
        <v>0</v>
      </c>
      <c r="I36" s="17">
        <f t="shared" si="11"/>
        <v>7350</v>
      </c>
      <c r="J36" s="17">
        <f>J3+J6+J9+J12+J15+J18+J21+J24+J27+J30</f>
        <v>0</v>
      </c>
      <c r="K36" s="15"/>
      <c r="L36" s="35"/>
      <c r="M36" s="18"/>
      <c r="N36" s="48"/>
    </row>
    <row r="37" spans="1:14" x14ac:dyDescent="0.15">
      <c r="A37" s="10"/>
      <c r="B37" s="10" t="s">
        <v>13</v>
      </c>
      <c r="C37" s="19">
        <f t="shared" ref="C37:I38" si="12">C4+C7+C10+C13+C16+C19+C22+C25+C28+C31+C34</f>
        <v>9254</v>
      </c>
      <c r="D37" s="21">
        <f t="shared" si="12"/>
        <v>0</v>
      </c>
      <c r="E37" s="21">
        <f t="shared" si="12"/>
        <v>0</v>
      </c>
      <c r="F37" s="21">
        <f t="shared" si="12"/>
        <v>18271</v>
      </c>
      <c r="G37" s="21">
        <f t="shared" si="12"/>
        <v>0</v>
      </c>
      <c r="H37" s="21">
        <f t="shared" si="12"/>
        <v>0</v>
      </c>
      <c r="I37" s="21">
        <f t="shared" si="12"/>
        <v>27525</v>
      </c>
      <c r="J37" s="21">
        <f>J4+J7+J10+J13+J16+J19+J22+J25+J28+J31</f>
        <v>0</v>
      </c>
      <c r="K37" s="19"/>
      <c r="L37" s="36"/>
      <c r="M37" s="18"/>
      <c r="N37" s="48"/>
    </row>
    <row r="38" spans="1:14" x14ac:dyDescent="0.15">
      <c r="A38" s="10" t="s">
        <v>9</v>
      </c>
      <c r="B38" s="8" t="s">
        <v>14</v>
      </c>
      <c r="C38" s="22">
        <f t="shared" si="12"/>
        <v>0</v>
      </c>
      <c r="D38" s="24">
        <f t="shared" si="12"/>
        <v>0</v>
      </c>
      <c r="E38" s="24">
        <f t="shared" si="12"/>
        <v>0</v>
      </c>
      <c r="F38" s="24">
        <f t="shared" si="12"/>
        <v>0</v>
      </c>
      <c r="G38" s="24">
        <f t="shared" si="12"/>
        <v>0</v>
      </c>
      <c r="H38" s="24">
        <f t="shared" si="12"/>
        <v>0</v>
      </c>
      <c r="I38" s="24">
        <f t="shared" si="12"/>
        <v>0</v>
      </c>
      <c r="J38" s="24">
        <f>J5+J8+J14+J17+J20+J23+J26+J29+J32+J11+J35</f>
        <v>34875</v>
      </c>
      <c r="K38" s="22">
        <f>J38+'３月'!K38</f>
        <v>90920</v>
      </c>
      <c r="L38" s="37">
        <f t="shared" ref="L38" si="13">IF(ISERROR(K38/M38)," ",K38/M38)</f>
        <v>4.0403501755321516</v>
      </c>
      <c r="M38" s="59">
        <v>22503</v>
      </c>
      <c r="N38" s="56">
        <v>22503</v>
      </c>
    </row>
    <row r="39" spans="1:14" x14ac:dyDescent="0.15">
      <c r="A39" s="8"/>
      <c r="B39" s="9" t="s">
        <v>41</v>
      </c>
      <c r="C39" s="22">
        <f t="shared" ref="C39:H39" si="14">SUM(C36:C38)</f>
        <v>10541</v>
      </c>
      <c r="D39" s="22">
        <f t="shared" si="14"/>
        <v>0</v>
      </c>
      <c r="E39" s="22">
        <f t="shared" si="14"/>
        <v>0</v>
      </c>
      <c r="F39" s="53">
        <f t="shared" si="14"/>
        <v>24334</v>
      </c>
      <c r="G39" s="53">
        <f t="shared" si="14"/>
        <v>0</v>
      </c>
      <c r="H39" s="53">
        <f t="shared" si="14"/>
        <v>0</v>
      </c>
      <c r="I39" s="22">
        <f>SUM(C39:H39)</f>
        <v>34875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0</v>
      </c>
      <c r="E40" s="41">
        <v>0</v>
      </c>
      <c r="F40" s="41">
        <v>22503</v>
      </c>
      <c r="G40" s="41">
        <v>0</v>
      </c>
      <c r="H40" s="41">
        <v>0</v>
      </c>
      <c r="I40" s="41">
        <v>22503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15">IF(ISERROR(B39/B40)," ",B39/B40)</f>
        <v xml:space="preserve"> </v>
      </c>
      <c r="C41" s="118" t="s">
        <v>72</v>
      </c>
      <c r="D41" s="136" t="str">
        <f t="shared" si="15"/>
        <v xml:space="preserve"> </v>
      </c>
      <c r="E41" s="136" t="str">
        <f t="shared" si="15"/>
        <v xml:space="preserve"> </v>
      </c>
      <c r="F41" s="136">
        <f t="shared" si="15"/>
        <v>1.0813669288539305</v>
      </c>
      <c r="G41" s="136" t="str">
        <f t="shared" si="15"/>
        <v xml:space="preserve"> </v>
      </c>
      <c r="H41" s="136" t="str">
        <f t="shared" si="15"/>
        <v xml:space="preserve"> </v>
      </c>
      <c r="I41" s="136">
        <f t="shared" si="15"/>
        <v>1.5497933608852152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C36+'３月'!C42</f>
        <v>1287</v>
      </c>
      <c r="D42" s="15">
        <f>D36+'３月'!D42</f>
        <v>0</v>
      </c>
      <c r="E42" s="15">
        <f>E36+'３月'!E42</f>
        <v>0</v>
      </c>
      <c r="F42" s="15">
        <f>F36+'３月'!F42</f>
        <v>20935</v>
      </c>
      <c r="G42" s="15">
        <f>G36+'３月'!G42</f>
        <v>0</v>
      </c>
      <c r="H42" s="15">
        <f>H36+'３月'!H42</f>
        <v>0</v>
      </c>
      <c r="I42" s="15">
        <f>SUM(C42:H42)</f>
        <v>22222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C37+'３月'!C43</f>
        <v>9254</v>
      </c>
      <c r="D43" s="19">
        <f>D37+'３月'!D43</f>
        <v>0</v>
      </c>
      <c r="E43" s="19">
        <f>E37+'３月'!E43</f>
        <v>0</v>
      </c>
      <c r="F43" s="19">
        <f>F37+'３月'!F43</f>
        <v>59444</v>
      </c>
      <c r="G43" s="19">
        <f>G37+'３月'!G43</f>
        <v>0</v>
      </c>
      <c r="H43" s="19">
        <f>H37+'３月'!H43</f>
        <v>0</v>
      </c>
      <c r="I43" s="19">
        <f>SUM(C43:H43)</f>
        <v>68698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22">
        <f>C38</f>
        <v>0</v>
      </c>
      <c r="D44" s="22">
        <f>D38+'３月'!D44</f>
        <v>0</v>
      </c>
      <c r="E44" s="22">
        <f>E38+'３月'!E44</f>
        <v>0</v>
      </c>
      <c r="F44" s="22">
        <f>F38+'３月'!F44</f>
        <v>0</v>
      </c>
      <c r="G44" s="22">
        <f>G38+'３月'!G44</f>
        <v>0</v>
      </c>
      <c r="H44" s="22">
        <f>H38+'３月'!H44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6">SUM(C42:C44)</f>
        <v>10541</v>
      </c>
      <c r="D45" s="25">
        <f t="shared" si="16"/>
        <v>0</v>
      </c>
      <c r="E45" s="25">
        <f t="shared" si="16"/>
        <v>0</v>
      </c>
      <c r="F45" s="25">
        <f t="shared" si="16"/>
        <v>80379</v>
      </c>
      <c r="G45" s="25">
        <f t="shared" si="16"/>
        <v>0</v>
      </c>
      <c r="H45" s="25">
        <f t="shared" si="16"/>
        <v>0</v>
      </c>
      <c r="I45" s="25">
        <f>SUM(C45:H45)</f>
        <v>90920</v>
      </c>
      <c r="J45" s="41"/>
      <c r="K45" s="25">
        <f>K5+K8+K11+K14+K17+K20+K23+K26+K29+K32+K35</f>
        <v>90920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0</v>
      </c>
      <c r="D46" s="41">
        <v>0</v>
      </c>
      <c r="E46" s="41">
        <v>0</v>
      </c>
      <c r="F46" s="41">
        <v>22503</v>
      </c>
      <c r="G46" s="41">
        <v>0</v>
      </c>
      <c r="H46" s="41">
        <v>0</v>
      </c>
      <c r="I46" s="41">
        <v>22503</v>
      </c>
      <c r="J46" s="41"/>
      <c r="K46" s="41">
        <v>22503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136" t="s">
        <v>72</v>
      </c>
      <c r="D47" s="38" t="str">
        <f t="shared" ref="D47:G47" si="17">IF(ISERROR(D45/D46)," ",D45/D46)</f>
        <v xml:space="preserve"> </v>
      </c>
      <c r="E47" s="38" t="str">
        <f t="shared" si="17"/>
        <v xml:space="preserve"> </v>
      </c>
      <c r="F47" s="38">
        <f t="shared" si="17"/>
        <v>3.5719237435008666</v>
      </c>
      <c r="G47" s="38" t="str">
        <f t="shared" si="17"/>
        <v xml:space="preserve"> </v>
      </c>
      <c r="H47" s="38" t="str">
        <f t="shared" ref="H47:I47" si="18">IF(ISERROR(H45/H46)," ",H45/H46)</f>
        <v xml:space="preserve"> </v>
      </c>
      <c r="I47" s="38">
        <f t="shared" si="18"/>
        <v>4.0403501755321516</v>
      </c>
      <c r="J47" s="44" t="str">
        <f>IF(ISERROR(J45/J46)," ",J45/J46)</f>
        <v xml:space="preserve"> </v>
      </c>
      <c r="K47" s="38">
        <f>IF(ISERROR(K45/K46)," ",K45/K46)</f>
        <v>4.0403501755321516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51"/>
  <sheetViews>
    <sheetView showZeros="0" topLeftCell="A10" zoomScaleNormal="100" workbookViewId="0">
      <selection activeCell="K45" sqref="K45"/>
    </sheetView>
  </sheetViews>
  <sheetFormatPr defaultRowHeight="13.5" x14ac:dyDescent="0.15"/>
  <cols>
    <col min="1" max="1" width="14.75" style="70" customWidth="1"/>
    <col min="2" max="2" width="7.625" style="7" customWidth="1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9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15"/>
      <c r="G3" s="15"/>
      <c r="H3" s="16"/>
      <c r="I3" s="15">
        <f>SUM(C3:H3)</f>
        <v>0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/>
      <c r="G4" s="19"/>
      <c r="H4" s="20"/>
      <c r="I4" s="19">
        <f t="shared" ref="I4:I32" si="0">SUM(C4:H4)</f>
        <v>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J5+'４月'!K5</f>
        <v>0</v>
      </c>
      <c r="L5" s="37" t="str">
        <f t="shared" ref="L5" si="1">IF(ISERROR(K5/M5)," ",K5/M5)</f>
        <v xml:space="preserve"> </v>
      </c>
      <c r="M5" s="59">
        <v>0</v>
      </c>
      <c r="N5" s="56">
        <v>0</v>
      </c>
    </row>
    <row r="6" spans="1:14" x14ac:dyDescent="0.15">
      <c r="A6" s="11"/>
      <c r="B6" s="11" t="s">
        <v>12</v>
      </c>
      <c r="C6" s="15"/>
      <c r="D6" s="15"/>
      <c r="E6" s="17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21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J8+'４月'!K8</f>
        <v>0</v>
      </c>
      <c r="L8" s="37" t="str">
        <f t="shared" ref="L8" si="2">IF(ISERROR(K8/M8)," ",K8/M8)</f>
        <v xml:space="preserve"> 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J11+'４月'!K11</f>
        <v>0</v>
      </c>
      <c r="L11" s="37" t="str">
        <f t="shared" ref="L11" si="3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J14+'４月'!K14</f>
        <v>0</v>
      </c>
      <c r="L14" s="37" t="str">
        <f t="shared" ref="L14" si="4">IF(ISERROR(K14/M14)," ",K14/M14)</f>
        <v xml:space="preserve"> </v>
      </c>
      <c r="M14" s="59">
        <v>0</v>
      </c>
      <c r="N14" s="56">
        <v>0</v>
      </c>
    </row>
    <row r="15" spans="1:14" x14ac:dyDescent="0.15">
      <c r="A15" s="11"/>
      <c r="B15" s="11" t="s">
        <v>12</v>
      </c>
      <c r="C15" s="72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73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53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J17+'４月'!K17</f>
        <v>0</v>
      </c>
      <c r="L17" s="37" t="str">
        <f t="shared" ref="L17" si="5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J20+'４月'!K20</f>
        <v>0</v>
      </c>
      <c r="L20" s="37" t="str">
        <f t="shared" ref="L20" si="6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J23+'４月'!K23</f>
        <v>0</v>
      </c>
      <c r="L23" s="37" t="str">
        <f t="shared" ref="L23" si="7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J26+'４月'!K26</f>
        <v>0</v>
      </c>
      <c r="L26" s="37" t="str">
        <f t="shared" ref="L26" si="8">IF(ISERROR(K26/M26)," ",K26/M26)</f>
        <v xml:space="preserve"> </v>
      </c>
      <c r="M26" s="59">
        <v>0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2">
        <f>J29+'４月'!K29</f>
        <v>0</v>
      </c>
      <c r="L29" s="37" t="str">
        <f t="shared" ref="L29" si="9">IF(ISERROR(K29/M29)," ",K29/M29)</f>
        <v xml:space="preserve"> </v>
      </c>
      <c r="M29" s="59">
        <v>0</v>
      </c>
      <c r="N29" s="56">
        <v>0</v>
      </c>
    </row>
    <row r="30" spans="1:14" x14ac:dyDescent="0.15">
      <c r="A30" s="10"/>
      <c r="B30" s="13" t="s">
        <v>12</v>
      </c>
      <c r="C30" s="19"/>
      <c r="D30" s="19"/>
      <c r="E30" s="19"/>
      <c r="F30" s="19">
        <v>6002</v>
      </c>
      <c r="G30" s="19"/>
      <c r="H30" s="19"/>
      <c r="I30" s="17">
        <f t="shared" si="0"/>
        <v>6002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>
        <v>16346</v>
      </c>
      <c r="G31" s="19"/>
      <c r="H31" s="19"/>
      <c r="I31" s="21">
        <f t="shared" si="0"/>
        <v>16346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2"/>
      <c r="I32" s="24">
        <f t="shared" si="0"/>
        <v>0</v>
      </c>
      <c r="J32" s="21">
        <f>SUM(I30:I32)</f>
        <v>22348</v>
      </c>
      <c r="K32" s="22">
        <f>J32+'４月'!K32</f>
        <v>102727</v>
      </c>
      <c r="L32" s="37">
        <f t="shared" ref="L32" si="10">IF(ISERROR(K32/M32)," ",K32/M32)</f>
        <v>4.5650357730080433</v>
      </c>
      <c r="M32" s="59">
        <v>22503</v>
      </c>
      <c r="N32" s="56"/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>SUM(C33:H33)</f>
        <v>0</v>
      </c>
      <c r="J33" s="28"/>
      <c r="K33" s="15"/>
      <c r="L33" s="35"/>
      <c r="M33" s="47"/>
      <c r="N33" s="47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>SUM(C34:H34)</f>
        <v>0</v>
      </c>
      <c r="J34" s="31"/>
      <c r="K34" s="19"/>
      <c r="L34" s="36"/>
      <c r="M34" s="47"/>
      <c r="N34" s="47"/>
    </row>
    <row r="35" spans="1:14" x14ac:dyDescent="0.15">
      <c r="A35" s="8" t="s">
        <v>70</v>
      </c>
      <c r="B35" s="8" t="s">
        <v>14</v>
      </c>
      <c r="C35" s="29"/>
      <c r="D35" s="29"/>
      <c r="E35" s="29"/>
      <c r="F35" s="29"/>
      <c r="G35" s="29"/>
      <c r="H35"/>
      <c r="I35" s="32">
        <f>SUM(C35:H35)</f>
        <v>0</v>
      </c>
      <c r="J35" s="33">
        <f>SUM(I33:I35)</f>
        <v>0</v>
      </c>
      <c r="K35" s="22">
        <f>J35+'４月'!K35</f>
        <v>10541</v>
      </c>
      <c r="L35" s="37">
        <f t="shared" ref="L35" si="11">IF(ISERROR(K35/M35)," ",K35/M35)</f>
        <v>1.4958138214843195</v>
      </c>
      <c r="M35" s="59">
        <v>7047</v>
      </c>
      <c r="N35" s="56">
        <v>7047</v>
      </c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12">D3+D6+D9+D12+D15+D18+D21+D24+D27+D30+D33</f>
        <v>0</v>
      </c>
      <c r="E36" s="17">
        <f t="shared" si="12"/>
        <v>0</v>
      </c>
      <c r="F36" s="17">
        <f t="shared" si="12"/>
        <v>6002</v>
      </c>
      <c r="G36" s="17">
        <f t="shared" si="12"/>
        <v>0</v>
      </c>
      <c r="H36" s="17">
        <f t="shared" si="12"/>
        <v>0</v>
      </c>
      <c r="I36" s="17">
        <f t="shared" si="12"/>
        <v>6002</v>
      </c>
      <c r="J36" s="17">
        <f>J3+J6+J9+J12+J15+J18+J21+J24+J27+J30+J33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 t="shared" ref="C37:I38" si="13">C4+C7+C10+C13+C16+C19+C22+C25+C28+C31+C34</f>
        <v>0</v>
      </c>
      <c r="D37" s="21">
        <f t="shared" si="13"/>
        <v>0</v>
      </c>
      <c r="E37" s="21">
        <f t="shared" si="13"/>
        <v>0</v>
      </c>
      <c r="F37" s="21">
        <f t="shared" si="13"/>
        <v>16346</v>
      </c>
      <c r="G37" s="21">
        <f t="shared" si="13"/>
        <v>0</v>
      </c>
      <c r="H37" s="21">
        <f t="shared" si="13"/>
        <v>0</v>
      </c>
      <c r="I37" s="21">
        <f t="shared" si="13"/>
        <v>16346</v>
      </c>
      <c r="J37" s="21">
        <f>J4+J7+J10+J13+J16+J19+J22+J25+J28+J31+J34</f>
        <v>0</v>
      </c>
      <c r="K37" s="19"/>
      <c r="L37" s="36"/>
      <c r="M37" s="18"/>
      <c r="N37" s="48">
        <v>0</v>
      </c>
    </row>
    <row r="38" spans="1:14" x14ac:dyDescent="0.15">
      <c r="A38" s="10" t="s">
        <v>9</v>
      </c>
      <c r="B38" s="8" t="s">
        <v>14</v>
      </c>
      <c r="C38" s="22">
        <f t="shared" si="13"/>
        <v>0</v>
      </c>
      <c r="D38" s="24">
        <f t="shared" si="13"/>
        <v>0</v>
      </c>
      <c r="E38" s="24">
        <f t="shared" si="13"/>
        <v>0</v>
      </c>
      <c r="F38" s="24">
        <f t="shared" si="13"/>
        <v>0</v>
      </c>
      <c r="G38" s="24">
        <f t="shared" si="13"/>
        <v>0</v>
      </c>
      <c r="H38" s="24">
        <f t="shared" si="13"/>
        <v>0</v>
      </c>
      <c r="I38" s="24">
        <f t="shared" si="13"/>
        <v>0</v>
      </c>
      <c r="J38" s="24">
        <f>J5+J8+J14+J17+J20+J23+J26+J29+J32+J11+J35</f>
        <v>22348</v>
      </c>
      <c r="K38" s="22">
        <f>J38+'４月'!K38</f>
        <v>113268</v>
      </c>
      <c r="L38" s="37">
        <f t="shared" ref="L38" si="14">IF(ISERROR(K38/M38)," ",K38/M38)</f>
        <v>3.8330964467005075</v>
      </c>
      <c r="M38" s="59">
        <v>29550</v>
      </c>
      <c r="N38" s="56">
        <v>7047</v>
      </c>
    </row>
    <row r="39" spans="1:14" x14ac:dyDescent="0.15">
      <c r="A39" s="8"/>
      <c r="B39" s="9" t="s">
        <v>41</v>
      </c>
      <c r="C39" s="22">
        <f t="shared" ref="C39:H39" si="15">SUM(C36:C38)</f>
        <v>0</v>
      </c>
      <c r="D39" s="22">
        <f t="shared" si="15"/>
        <v>0</v>
      </c>
      <c r="E39" s="22">
        <f t="shared" si="15"/>
        <v>0</v>
      </c>
      <c r="F39" s="53">
        <f t="shared" si="15"/>
        <v>22348</v>
      </c>
      <c r="G39" s="53">
        <f t="shared" si="15"/>
        <v>0</v>
      </c>
      <c r="H39" s="53">
        <f t="shared" si="15"/>
        <v>0</v>
      </c>
      <c r="I39" s="22">
        <f>SUM(C39:H39)</f>
        <v>22348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0</v>
      </c>
      <c r="E40" s="41">
        <v>0</v>
      </c>
      <c r="F40" s="41">
        <v>0</v>
      </c>
      <c r="G40" s="41">
        <v>7047</v>
      </c>
      <c r="H40" s="41">
        <v>0</v>
      </c>
      <c r="I40" s="41">
        <v>7047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16">IF(ISERROR(B39/B40)," ",B39/B40)</f>
        <v xml:space="preserve"> </v>
      </c>
      <c r="C41" s="38" t="str">
        <f t="shared" si="16"/>
        <v xml:space="preserve"> </v>
      </c>
      <c r="D41" s="136"/>
      <c r="E41" s="136"/>
      <c r="F41" s="136" t="s">
        <v>71</v>
      </c>
      <c r="G41" s="126" t="s">
        <v>73</v>
      </c>
      <c r="H41" s="38" t="str">
        <f t="shared" si="16"/>
        <v xml:space="preserve"> </v>
      </c>
      <c r="I41" s="38">
        <f t="shared" si="16"/>
        <v>3.1712785582517382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C36+'４月'!C42</f>
        <v>1287</v>
      </c>
      <c r="D42" s="15">
        <f>D36+'４月'!D42</f>
        <v>0</v>
      </c>
      <c r="E42" s="15">
        <f>E36+'４月'!E42</f>
        <v>0</v>
      </c>
      <c r="F42" s="15">
        <f>F36+'４月'!F42</f>
        <v>26937</v>
      </c>
      <c r="G42" s="15">
        <f>G36+'４月'!G42</f>
        <v>0</v>
      </c>
      <c r="H42" s="15">
        <f>H36+'４月'!H42</f>
        <v>0</v>
      </c>
      <c r="I42" s="15">
        <f>SUM(C42:H42)</f>
        <v>28224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C37+'４月'!C43</f>
        <v>9254</v>
      </c>
      <c r="D43" s="19">
        <f>D37+'４月'!D43</f>
        <v>0</v>
      </c>
      <c r="E43" s="19">
        <f>E37+'４月'!E43</f>
        <v>0</v>
      </c>
      <c r="F43" s="19">
        <f>F37+'４月'!F43</f>
        <v>75790</v>
      </c>
      <c r="G43" s="19">
        <f>G37+'４月'!G43</f>
        <v>0</v>
      </c>
      <c r="H43" s="19">
        <f>H37+'４月'!H43</f>
        <v>0</v>
      </c>
      <c r="I43" s="19">
        <f>SUM(C43:H43)</f>
        <v>85044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19">
        <f>C38+'４月'!C44</f>
        <v>0</v>
      </c>
      <c r="D44" s="22">
        <f>D38+'４月'!D44</f>
        <v>0</v>
      </c>
      <c r="E44" s="22">
        <f>E38+'４月'!E44</f>
        <v>0</v>
      </c>
      <c r="F44" s="19">
        <f>F38+'４月'!F44</f>
        <v>0</v>
      </c>
      <c r="G44" s="22">
        <f>G38+'４月'!G44</f>
        <v>0</v>
      </c>
      <c r="H44" s="22">
        <f>H38+'４月'!H44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7">SUM(C42:C44)</f>
        <v>10541</v>
      </c>
      <c r="D45" s="25">
        <f t="shared" si="17"/>
        <v>0</v>
      </c>
      <c r="E45" s="25">
        <f t="shared" si="17"/>
        <v>0</v>
      </c>
      <c r="F45" s="25">
        <f t="shared" si="17"/>
        <v>102727</v>
      </c>
      <c r="G45" s="25">
        <f t="shared" si="17"/>
        <v>0</v>
      </c>
      <c r="H45" s="25">
        <f t="shared" si="17"/>
        <v>0</v>
      </c>
      <c r="I45" s="25">
        <f>SUM(C45:H45)</f>
        <v>113268</v>
      </c>
      <c r="J45" s="41"/>
      <c r="K45" s="25">
        <f>K5+K8+K11+K14+K17+K20+K23+K26+K29+K32+K35</f>
        <v>113268</v>
      </c>
      <c r="L45" s="38"/>
      <c r="N45" s="18"/>
    </row>
    <row r="46" spans="1:14" x14ac:dyDescent="0.15">
      <c r="A46" s="69" t="s">
        <v>55</v>
      </c>
      <c r="B46" s="40"/>
      <c r="C46" s="41">
        <v>0</v>
      </c>
      <c r="D46" s="41">
        <v>0</v>
      </c>
      <c r="E46" s="41">
        <v>0</v>
      </c>
      <c r="F46" s="41">
        <v>22503</v>
      </c>
      <c r="G46" s="41">
        <v>7047</v>
      </c>
      <c r="H46" s="41">
        <v>0</v>
      </c>
      <c r="I46" s="41">
        <v>29550</v>
      </c>
      <c r="J46" s="41"/>
      <c r="K46" s="41">
        <v>22503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136" t="s">
        <v>72</v>
      </c>
      <c r="D47" s="38" t="str">
        <f t="shared" ref="D47:I47" si="18">IF(ISERROR(D45/D46)," ",D45/D46)</f>
        <v xml:space="preserve"> </v>
      </c>
      <c r="E47" s="127" t="str">
        <f t="shared" si="18"/>
        <v xml:space="preserve"> </v>
      </c>
      <c r="F47" s="38">
        <f t="shared" si="18"/>
        <v>4.5650357730080433</v>
      </c>
      <c r="G47" s="38">
        <f t="shared" si="18"/>
        <v>0</v>
      </c>
      <c r="H47" s="38" t="str">
        <f t="shared" si="18"/>
        <v xml:space="preserve"> </v>
      </c>
      <c r="I47" s="38">
        <f t="shared" si="18"/>
        <v>3.8330964467005075</v>
      </c>
      <c r="J47" s="44" t="str">
        <f>IF(ISERROR(J45/J46)," ",J45/J46)</f>
        <v xml:space="preserve"> </v>
      </c>
      <c r="K47" s="38">
        <f>IF(ISERROR(K45/K46)," ",K45/K46)</f>
        <v>5.0334622050393278</v>
      </c>
      <c r="L47" s="38"/>
    </row>
    <row r="49" spans="4:6" x14ac:dyDescent="0.15">
      <c r="D49" s="75"/>
      <c r="E49" s="75"/>
      <c r="F49" s="75"/>
    </row>
    <row r="50" spans="4:6" x14ac:dyDescent="0.15">
      <c r="D50" s="75"/>
      <c r="E50" s="76" t="str">
        <f>IF(ISERROR(E48/E49)," ",E48/E49)</f>
        <v xml:space="preserve"> </v>
      </c>
      <c r="F50" s="75"/>
    </row>
    <row r="51" spans="4:6" x14ac:dyDescent="0.15">
      <c r="D51" s="75"/>
      <c r="E51" s="75"/>
      <c r="F51" s="75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N47"/>
  <sheetViews>
    <sheetView showZeros="0" zoomScaleNormal="100" workbookViewId="0">
      <pane xSplit="2" ySplit="2" topLeftCell="C12" activePane="bottomRight" state="frozen"/>
      <selection pane="topRight"/>
      <selection pane="bottomLeft"/>
      <selection pane="bottomRight" activeCell="F41" sqref="F41"/>
    </sheetView>
  </sheetViews>
  <sheetFormatPr defaultColWidth="13" defaultRowHeight="13.5" x14ac:dyDescent="0.15"/>
  <cols>
    <col min="1" max="1" width="14.75" style="70" customWidth="1"/>
    <col min="2" max="2" width="7.625" style="7" customWidth="1"/>
    <col min="3" max="11" width="10.625" style="7" customWidth="1"/>
    <col min="12" max="12" width="10.625" style="39" customWidth="1"/>
    <col min="13" max="14" width="9.875" style="7" customWidth="1"/>
    <col min="15" max="16384" width="13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68</v>
      </c>
    </row>
    <row r="3" spans="1:14" x14ac:dyDescent="0.15">
      <c r="A3" s="62"/>
      <c r="B3" s="11" t="s">
        <v>12</v>
      </c>
      <c r="C3" s="15"/>
      <c r="D3" s="15"/>
      <c r="E3" s="15"/>
      <c r="F3" s="15"/>
      <c r="G3" s="15">
        <v>546</v>
      </c>
      <c r="H3" s="16"/>
      <c r="I3" s="15">
        <f>SUM(C3:H3)</f>
        <v>546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/>
      <c r="G4" s="19">
        <v>2408</v>
      </c>
      <c r="H4" s="20"/>
      <c r="I4" s="19">
        <f t="shared" ref="I4:I44" si="0">SUM(C4:H4)</f>
        <v>2408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2954</v>
      </c>
      <c r="K5" s="22">
        <f>J5+'５月'!K5</f>
        <v>2954</v>
      </c>
      <c r="L5" s="137" t="s">
        <v>71</v>
      </c>
      <c r="M5" s="59">
        <v>0</v>
      </c>
      <c r="N5" s="56">
        <v>0</v>
      </c>
    </row>
    <row r="6" spans="1:14" x14ac:dyDescent="0.15">
      <c r="A6" s="11"/>
      <c r="B6" s="11" t="s">
        <v>12</v>
      </c>
      <c r="C6" s="15"/>
      <c r="D6" s="15">
        <v>2704</v>
      </c>
      <c r="E6" s="15"/>
      <c r="F6" s="15"/>
      <c r="G6" s="15"/>
      <c r="H6" s="16"/>
      <c r="I6" s="15">
        <v>2704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>
        <v>23623</v>
      </c>
      <c r="E7" s="19"/>
      <c r="F7" s="19"/>
      <c r="G7" s="19"/>
      <c r="H7" s="20"/>
      <c r="I7" s="19">
        <v>23623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/>
      <c r="J8" s="24">
        <f>SUM(I6:I8)</f>
        <v>26327</v>
      </c>
      <c r="K8" s="22">
        <f>J8+'５月'!K8</f>
        <v>26327</v>
      </c>
      <c r="L8" s="137" t="s">
        <v>71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J11+'５月'!K11</f>
        <v>0</v>
      </c>
      <c r="L11" s="37" t="str">
        <f t="shared" ref="L11" si="1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J14+'５月'!K14</f>
        <v>0</v>
      </c>
      <c r="L14" s="37" t="str">
        <f t="shared" ref="L14" si="2">IF(ISERROR(K14/M14)," ",K14/M14)</f>
        <v xml:space="preserve"> </v>
      </c>
      <c r="M14" s="59">
        <v>0</v>
      </c>
      <c r="N14" s="56">
        <v>0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J17+'５月'!K17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J20+'５月'!K20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J23+'５月'!K23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J26+'５月'!K26</f>
        <v>0</v>
      </c>
      <c r="L26" s="37" t="str">
        <f t="shared" ref="L26" si="6">IF(ISERROR(K26/M26)," ",K26/M26)</f>
        <v xml:space="preserve"> </v>
      </c>
      <c r="M26" s="59">
        <v>0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2">
        <f>J29+'５月'!K29</f>
        <v>0</v>
      </c>
      <c r="L29" s="37" t="str">
        <f t="shared" ref="L29" si="7">IF(ISERROR(K29/M29)," ",K29/M29)</f>
        <v xml:space="preserve"> </v>
      </c>
      <c r="M29" s="59">
        <v>0</v>
      </c>
      <c r="N29" s="56">
        <v>0</v>
      </c>
    </row>
    <row r="30" spans="1:14" x14ac:dyDescent="0.15">
      <c r="A30" s="10"/>
      <c r="B30" s="13" t="s">
        <v>12</v>
      </c>
      <c r="C30" s="19"/>
      <c r="D30" s="19"/>
      <c r="E30" s="19"/>
      <c r="F30" s="19"/>
      <c r="G30" s="19"/>
      <c r="H30" s="19"/>
      <c r="I30" s="17">
        <f t="shared" si="0"/>
        <v>0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/>
      <c r="G31" s="19"/>
      <c r="H31" s="19"/>
      <c r="I31" s="21">
        <f t="shared" si="0"/>
        <v>0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2"/>
      <c r="I32" s="24">
        <f t="shared" si="0"/>
        <v>0</v>
      </c>
      <c r="J32" s="24">
        <f>SUM(I30:I32)</f>
        <v>0</v>
      </c>
      <c r="K32" s="22">
        <f>J32+'５月'!K32</f>
        <v>102727</v>
      </c>
      <c r="L32" s="37">
        <f t="shared" ref="L32" si="8">IF(ISERROR(K32/M32)," ",K32/M32)</f>
        <v>1.4022823757456626</v>
      </c>
      <c r="M32" s="59">
        <v>73257</v>
      </c>
      <c r="N32" s="56">
        <v>50754</v>
      </c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>SUM(C33:H33)</f>
        <v>0</v>
      </c>
      <c r="J33" s="28"/>
      <c r="K33" s="15"/>
      <c r="L33" s="35"/>
      <c r="M33" s="47"/>
      <c r="N33" s="47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>SUM(C34:H34)</f>
        <v>0</v>
      </c>
      <c r="J34" s="31"/>
      <c r="K34" s="19"/>
      <c r="L34" s="36"/>
      <c r="M34" s="47"/>
      <c r="N34" s="47"/>
    </row>
    <row r="35" spans="1:14" x14ac:dyDescent="0.15">
      <c r="A35" s="8" t="s">
        <v>70</v>
      </c>
      <c r="B35" s="8" t="s">
        <v>14</v>
      </c>
      <c r="C35" s="29"/>
      <c r="D35" s="29"/>
      <c r="E35" s="29"/>
      <c r="F35" s="29"/>
      <c r="G35" s="29"/>
      <c r="H35" s="30"/>
      <c r="I35" s="32">
        <f>SUM(C35:H35)</f>
        <v>0</v>
      </c>
      <c r="J35" s="33">
        <f>SUM(I33:I35)</f>
        <v>0</v>
      </c>
      <c r="K35" s="22">
        <f>J35+'５月'!K35</f>
        <v>10541</v>
      </c>
      <c r="L35" s="37">
        <f t="shared" ref="L35" si="9">IF(ISERROR(K35/M35)," ",K35/M35)</f>
        <v>1.4958138214843195</v>
      </c>
      <c r="M35" s="59">
        <v>7047</v>
      </c>
      <c r="N35" s="56"/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10">D3+D6+D9+D12+D15+D18+D21+D24+D27+D30+D33</f>
        <v>2704</v>
      </c>
      <c r="E36" s="17">
        <f t="shared" si="10"/>
        <v>0</v>
      </c>
      <c r="F36" s="17">
        <f t="shared" si="10"/>
        <v>0</v>
      </c>
      <c r="G36" s="17">
        <f t="shared" si="10"/>
        <v>546</v>
      </c>
      <c r="H36" s="17">
        <f t="shared" si="10"/>
        <v>0</v>
      </c>
      <c r="I36" s="17">
        <f t="shared" si="10"/>
        <v>3250</v>
      </c>
      <c r="J36" s="17">
        <f>J3+J6+J9+J12+J15+J18+J21+J24+J27+J30+J33</f>
        <v>0</v>
      </c>
      <c r="K36" s="15"/>
      <c r="L36" s="35"/>
      <c r="M36" s="18"/>
      <c r="N36" s="48"/>
    </row>
    <row r="37" spans="1:14" x14ac:dyDescent="0.15">
      <c r="A37" s="10"/>
      <c r="B37" s="10" t="s">
        <v>13</v>
      </c>
      <c r="C37" s="19">
        <f t="shared" ref="C37:I38" si="11">C4+C7+C10+C13+C16+C19+C22+C25+C28+C31+C34</f>
        <v>0</v>
      </c>
      <c r="D37" s="21">
        <f t="shared" si="11"/>
        <v>23623</v>
      </c>
      <c r="E37" s="21">
        <f t="shared" si="11"/>
        <v>0</v>
      </c>
      <c r="F37" s="21">
        <f t="shared" si="11"/>
        <v>0</v>
      </c>
      <c r="G37" s="21">
        <f t="shared" si="11"/>
        <v>2408</v>
      </c>
      <c r="H37" s="21">
        <f t="shared" si="11"/>
        <v>0</v>
      </c>
      <c r="I37" s="21">
        <f t="shared" si="11"/>
        <v>26031</v>
      </c>
      <c r="J37" s="31"/>
      <c r="K37" s="19"/>
      <c r="L37" s="36"/>
      <c r="M37" s="18"/>
      <c r="N37" s="48"/>
    </row>
    <row r="38" spans="1:14" x14ac:dyDescent="0.15">
      <c r="A38" s="10" t="s">
        <v>9</v>
      </c>
      <c r="B38" s="8" t="s">
        <v>14</v>
      </c>
      <c r="C38" s="22">
        <f t="shared" si="11"/>
        <v>0</v>
      </c>
      <c r="D38" s="24">
        <f t="shared" si="11"/>
        <v>0</v>
      </c>
      <c r="E38" s="24">
        <f t="shared" si="11"/>
        <v>0</v>
      </c>
      <c r="F38" s="24">
        <f t="shared" si="11"/>
        <v>0</v>
      </c>
      <c r="G38" s="24">
        <f t="shared" si="11"/>
        <v>0</v>
      </c>
      <c r="H38" s="24">
        <f t="shared" si="11"/>
        <v>0</v>
      </c>
      <c r="I38" s="24">
        <f t="shared" si="11"/>
        <v>0</v>
      </c>
      <c r="J38" s="24">
        <f>SUM(I36:I38)</f>
        <v>29281</v>
      </c>
      <c r="K38" s="22">
        <f>J38+'５月'!K38</f>
        <v>142549</v>
      </c>
      <c r="L38" s="37">
        <f t="shared" ref="L38" si="12">IF(ISERROR(K38/M38)," ",K38/M38)</f>
        <v>1.7751170551902768</v>
      </c>
      <c r="M38" s="59">
        <v>80304</v>
      </c>
      <c r="N38" s="56">
        <v>50754</v>
      </c>
    </row>
    <row r="39" spans="1:14" x14ac:dyDescent="0.15">
      <c r="A39" s="8"/>
      <c r="B39" s="9" t="s">
        <v>41</v>
      </c>
      <c r="C39" s="22">
        <f t="shared" ref="C39:H39" si="13">SUM(C36:C38)</f>
        <v>0</v>
      </c>
      <c r="D39" s="22">
        <f t="shared" si="13"/>
        <v>26327</v>
      </c>
      <c r="E39" s="22">
        <f t="shared" si="13"/>
        <v>0</v>
      </c>
      <c r="F39" s="53">
        <f t="shared" si="13"/>
        <v>0</v>
      </c>
      <c r="G39" s="53">
        <f t="shared" si="13"/>
        <v>2954</v>
      </c>
      <c r="H39" s="53">
        <f t="shared" si="13"/>
        <v>0</v>
      </c>
      <c r="I39" s="22">
        <f>SUM(C39:H39)</f>
        <v>29281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5701</v>
      </c>
      <c r="E40" s="41">
        <v>0</v>
      </c>
      <c r="F40" s="41">
        <v>45053</v>
      </c>
      <c r="G40" s="41">
        <v>0</v>
      </c>
      <c r="H40" s="41">
        <v>0</v>
      </c>
      <c r="I40" s="41">
        <v>50754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14">IF(ISERROR(B39/B40)," ",B39/B40)</f>
        <v xml:space="preserve"> </v>
      </c>
      <c r="C41" s="38" t="str">
        <f t="shared" si="14"/>
        <v xml:space="preserve"> </v>
      </c>
      <c r="D41" s="38">
        <f t="shared" si="14"/>
        <v>4.6179617610945449</v>
      </c>
      <c r="E41" s="38" t="str">
        <f t="shared" si="14"/>
        <v xml:space="preserve"> </v>
      </c>
      <c r="F41" s="126" t="s">
        <v>73</v>
      </c>
      <c r="G41" s="136" t="s">
        <v>72</v>
      </c>
      <c r="H41" s="38" t="str">
        <f t="shared" si="14"/>
        <v xml:space="preserve"> </v>
      </c>
      <c r="I41" s="38">
        <f t="shared" si="14"/>
        <v>0.57692004571068289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C36+'５月'!C42</f>
        <v>1287</v>
      </c>
      <c r="D42" s="15">
        <f>D36+'５月'!D42</f>
        <v>2704</v>
      </c>
      <c r="E42" s="15">
        <f>E36+'５月'!E42</f>
        <v>0</v>
      </c>
      <c r="F42" s="15">
        <f>F36+'５月'!F42</f>
        <v>26937</v>
      </c>
      <c r="G42" s="15">
        <f>G36+'５月'!G42</f>
        <v>546</v>
      </c>
      <c r="H42" s="15">
        <f>H36+'５月'!H42</f>
        <v>0</v>
      </c>
      <c r="I42" s="15">
        <f t="shared" si="0"/>
        <v>31474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C37+'５月'!C43</f>
        <v>9254</v>
      </c>
      <c r="D43" s="19">
        <f>D37+'５月'!D43</f>
        <v>23623</v>
      </c>
      <c r="E43" s="19">
        <f>E37+'５月'!E43</f>
        <v>0</v>
      </c>
      <c r="F43" s="19">
        <f>F37+'５月'!F43</f>
        <v>75790</v>
      </c>
      <c r="G43" s="19">
        <f>G37+'５月'!G43</f>
        <v>2408</v>
      </c>
      <c r="H43" s="19">
        <f>H37+'５月'!H43</f>
        <v>0</v>
      </c>
      <c r="I43" s="19">
        <f t="shared" si="0"/>
        <v>111075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19">
        <f>C38+'５月'!C44</f>
        <v>0</v>
      </c>
      <c r="D44" s="22">
        <f>D38+'５月'!D44</f>
        <v>0</v>
      </c>
      <c r="E44" s="22">
        <f>E38+'５月'!E44</f>
        <v>0</v>
      </c>
      <c r="F44" s="22">
        <f>F38+'５月'!F44</f>
        <v>0</v>
      </c>
      <c r="G44" s="22">
        <f>G38+'５月'!G44</f>
        <v>0</v>
      </c>
      <c r="H44" s="22">
        <f>H38+'５月'!H44</f>
        <v>0</v>
      </c>
      <c r="I44" s="22">
        <f t="shared" si="0"/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5">SUM(C42:C44)</f>
        <v>10541</v>
      </c>
      <c r="D45" s="25">
        <f t="shared" si="15"/>
        <v>26327</v>
      </c>
      <c r="E45" s="25">
        <f t="shared" si="15"/>
        <v>0</v>
      </c>
      <c r="F45" s="25">
        <f t="shared" si="15"/>
        <v>102727</v>
      </c>
      <c r="G45" s="25">
        <f t="shared" si="15"/>
        <v>2954</v>
      </c>
      <c r="H45" s="25">
        <f t="shared" si="15"/>
        <v>0</v>
      </c>
      <c r="I45" s="25">
        <f>SUM(C45:H45)</f>
        <v>142549</v>
      </c>
      <c r="J45" s="41"/>
      <c r="K45" s="25">
        <f>K5+K8+K11+K14+K17+K20+K23+K26+K29+K32+K35</f>
        <v>142549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0</v>
      </c>
      <c r="D46" s="41">
        <v>5701</v>
      </c>
      <c r="E46" s="41">
        <v>0</v>
      </c>
      <c r="F46" s="41">
        <v>67556</v>
      </c>
      <c r="G46" s="41">
        <v>7047</v>
      </c>
      <c r="H46" s="41">
        <v>0</v>
      </c>
      <c r="I46" s="41">
        <v>80304</v>
      </c>
      <c r="J46" s="41"/>
      <c r="K46" s="41">
        <v>73257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136" t="s">
        <v>72</v>
      </c>
      <c r="D47" s="38">
        <f t="shared" ref="D47:I47" si="16">IF(ISERROR(D45/D46)," ",D45/D46)</f>
        <v>4.6179617610945449</v>
      </c>
      <c r="E47" s="118" t="str">
        <f t="shared" si="16"/>
        <v xml:space="preserve"> </v>
      </c>
      <c r="F47" s="38">
        <f t="shared" si="16"/>
        <v>1.5206199301320387</v>
      </c>
      <c r="G47" s="38">
        <f t="shared" si="16"/>
        <v>0.41918546899389814</v>
      </c>
      <c r="H47" s="38" t="str">
        <f t="shared" si="16"/>
        <v xml:space="preserve"> </v>
      </c>
      <c r="I47" s="38">
        <f t="shared" si="16"/>
        <v>1.7751170551902768</v>
      </c>
      <c r="J47" s="44" t="str">
        <f>IF(ISERROR(J45/J46)," ",J45/J46)</f>
        <v xml:space="preserve"> </v>
      </c>
      <c r="K47" s="38">
        <f>IF(ISERROR(K45/K46)," ",K45/K46)</f>
        <v>1.945875479476364</v>
      </c>
      <c r="L47" s="38"/>
    </row>
  </sheetData>
  <phoneticPr fontId="2"/>
  <printOptions horizontalCentered="1"/>
  <pageMargins left="0.28999999999999998" right="0.26" top="0.59055118110236227" bottom="0.59055118110236227" header="0.39370078740157483" footer="0.39370078740157483"/>
  <pageSetup paperSize="9" scale="8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47"/>
  <sheetViews>
    <sheetView showZeros="0" zoomScaleNormal="100" workbookViewId="0">
      <pane xSplit="2" ySplit="2" topLeftCell="C3" activePane="bottomRight" state="frozen"/>
      <selection pane="topRight"/>
      <selection pane="bottomLeft"/>
      <selection pane="bottomRight"/>
    </sheetView>
  </sheetViews>
  <sheetFormatPr defaultRowHeight="13.5" customHeight="1" x14ac:dyDescent="0.15"/>
  <cols>
    <col min="1" max="1" width="14.75" style="70" customWidth="1"/>
    <col min="2" max="2" width="9" style="7"/>
    <col min="3" max="11" width="10.625" style="7" customWidth="1"/>
    <col min="12" max="12" width="11.5" style="39" customWidth="1"/>
    <col min="13" max="13" width="9.875" style="7" customWidth="1"/>
    <col min="14" max="14" width="9.5" style="7" customWidth="1"/>
    <col min="15" max="16384" width="9" style="7"/>
  </cols>
  <sheetData>
    <row r="1" spans="1:17" ht="13.5" customHeight="1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7" ht="13.5" customHeight="1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7" ht="13.5" customHeight="1" x14ac:dyDescent="0.15">
      <c r="A3" s="62"/>
      <c r="B3" s="11" t="s">
        <v>12</v>
      </c>
      <c r="C3" s="15"/>
      <c r="D3" s="15"/>
      <c r="E3" s="15"/>
      <c r="F3" s="15"/>
      <c r="G3" s="15"/>
      <c r="H3" s="16"/>
      <c r="I3" s="15">
        <f>SUM(C3:H3)</f>
        <v>0</v>
      </c>
      <c r="J3" s="17"/>
      <c r="K3" s="15"/>
      <c r="L3" s="35"/>
      <c r="M3" s="18"/>
      <c r="N3" s="48"/>
    </row>
    <row r="4" spans="1:17" ht="13.5" customHeight="1" x14ac:dyDescent="0.15">
      <c r="A4" s="61"/>
      <c r="B4" s="10" t="s">
        <v>13</v>
      </c>
      <c r="C4" s="19"/>
      <c r="D4" s="19"/>
      <c r="E4" s="19"/>
      <c r="F4" s="19"/>
      <c r="G4" s="121"/>
      <c r="H4" s="20"/>
      <c r="I4" s="19">
        <f t="shared" ref="I4:I44" si="0">SUM(C4:H4)</f>
        <v>0</v>
      </c>
      <c r="J4" s="21"/>
      <c r="K4" s="19"/>
      <c r="L4" s="36"/>
      <c r="M4" s="18"/>
      <c r="N4" s="48"/>
    </row>
    <row r="5" spans="1:17" ht="13.5" customHeight="1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J5+'６月'!K5</f>
        <v>2954</v>
      </c>
      <c r="L5" s="137" t="s">
        <v>71</v>
      </c>
      <c r="M5" s="59">
        <v>0</v>
      </c>
      <c r="N5" s="56">
        <v>0</v>
      </c>
    </row>
    <row r="6" spans="1:17" ht="13.5" customHeight="1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7" ht="13.5" customHeight="1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7" ht="13.5" customHeight="1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J8+'６月'!K8</f>
        <v>26327</v>
      </c>
      <c r="L8" s="37">
        <f t="shared" ref="L8" si="1">IF(ISERROR(K8/M8)," ",K8/M8)</f>
        <v>0.98851049449930539</v>
      </c>
      <c r="M8" s="59">
        <v>26633</v>
      </c>
      <c r="N8" s="56">
        <v>26633</v>
      </c>
    </row>
    <row r="9" spans="1:17" ht="13.5" customHeight="1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7" ht="13.5" customHeight="1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7" ht="13.5" customHeight="1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J11+'６月'!K11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7" ht="13.5" customHeight="1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7" ht="13.5" customHeight="1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7" ht="13.5" customHeight="1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J14+'６月'!K14</f>
        <v>0</v>
      </c>
      <c r="L14" s="37" t="str">
        <f t="shared" ref="L14" si="3">IF(ISERROR(K14/M14)," ",K14/M14)</f>
        <v xml:space="preserve"> </v>
      </c>
      <c r="M14" s="59">
        <v>0</v>
      </c>
      <c r="N14" s="56">
        <v>0</v>
      </c>
      <c r="Q14" s="75"/>
    </row>
    <row r="15" spans="1:17" ht="13.5" customHeight="1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7" ht="13.5" customHeight="1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ht="13.5" customHeight="1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J17+'６月'!K17</f>
        <v>0</v>
      </c>
      <c r="L17" s="37" t="str">
        <f t="shared" ref="L17" si="4">IF(ISERROR(K17/M17)," ",K17/M17)</f>
        <v xml:space="preserve"> </v>
      </c>
      <c r="M17" s="59">
        <v>0</v>
      </c>
      <c r="N17" s="56">
        <v>0</v>
      </c>
    </row>
    <row r="18" spans="1:14" ht="13.5" customHeight="1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ht="13.5" customHeight="1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ht="13.5" customHeight="1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J20+'６月'!K20</f>
        <v>0</v>
      </c>
      <c r="L20" s="37" t="str">
        <f t="shared" ref="L20" si="5">IF(ISERROR(K20/M20)," ",K20/M20)</f>
        <v xml:space="preserve"> </v>
      </c>
      <c r="M20" s="59">
        <v>0</v>
      </c>
      <c r="N20" s="56">
        <v>0</v>
      </c>
    </row>
    <row r="21" spans="1:14" ht="13.5" customHeight="1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ht="13.5" customHeight="1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ht="13.5" customHeight="1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J23+'６月'!K23</f>
        <v>0</v>
      </c>
      <c r="L23" s="37" t="str">
        <f t="shared" ref="L23" si="6">IF(ISERROR(K23/M23)," ",K23/M23)</f>
        <v xml:space="preserve"> </v>
      </c>
      <c r="M23" s="59">
        <v>0</v>
      </c>
      <c r="N23" s="56">
        <v>0</v>
      </c>
    </row>
    <row r="24" spans="1:14" ht="13.5" customHeight="1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ht="13.5" customHeight="1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ht="13.5" customHeight="1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J26+'６月'!K26</f>
        <v>0</v>
      </c>
      <c r="L26" s="37" t="str">
        <f t="shared" ref="L26" si="7">IF(ISERROR(K26/M26)," ",K26/M26)</f>
        <v xml:space="preserve"> </v>
      </c>
      <c r="M26" s="59">
        <v>0</v>
      </c>
      <c r="N26" s="56">
        <v>0</v>
      </c>
    </row>
    <row r="27" spans="1:14" ht="13.5" customHeight="1" x14ac:dyDescent="0.15">
      <c r="A27" s="11"/>
      <c r="B27" s="11" t="s">
        <v>12</v>
      </c>
      <c r="C27" s="120"/>
      <c r="D27" s="120"/>
      <c r="E27" s="15"/>
      <c r="F27" s="15"/>
      <c r="G27" s="15"/>
      <c r="H27" s="15"/>
      <c r="I27" s="15">
        <f t="shared" si="0"/>
        <v>0</v>
      </c>
      <c r="J27" s="122"/>
      <c r="K27" s="15"/>
      <c r="L27" s="35"/>
      <c r="M27" s="18"/>
      <c r="N27" s="48"/>
    </row>
    <row r="28" spans="1:14" ht="13.5" customHeight="1" x14ac:dyDescent="0.15">
      <c r="A28" s="10"/>
      <c r="B28" s="10" t="s">
        <v>13</v>
      </c>
      <c r="C28" s="121"/>
      <c r="D28" s="121"/>
      <c r="E28" s="19"/>
      <c r="F28" s="19"/>
      <c r="G28" s="19"/>
      <c r="H28" s="19"/>
      <c r="I28" s="19">
        <f t="shared" si="0"/>
        <v>0</v>
      </c>
      <c r="J28" s="123"/>
      <c r="K28" s="19"/>
      <c r="L28" s="36"/>
      <c r="M28" s="18"/>
      <c r="N28" s="48"/>
    </row>
    <row r="29" spans="1:14" ht="13.5" customHeight="1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2">
        <f>J29+'６月'!K29</f>
        <v>0</v>
      </c>
      <c r="L29" s="37" t="str">
        <f t="shared" ref="L29" si="8">IF(ISERROR(K29/M29)," ",K29/M29)</f>
        <v xml:space="preserve"> </v>
      </c>
      <c r="M29" s="59">
        <v>0</v>
      </c>
      <c r="N29" s="56">
        <v>0</v>
      </c>
    </row>
    <row r="30" spans="1:14" ht="13.5" customHeight="1" x14ac:dyDescent="0.15">
      <c r="A30" s="10"/>
      <c r="B30" s="13" t="s">
        <v>12</v>
      </c>
      <c r="C30" s="19"/>
      <c r="D30" s="19"/>
      <c r="E30" s="19"/>
      <c r="F30" s="19"/>
      <c r="G30" s="19"/>
      <c r="H30" s="19"/>
      <c r="I30" s="15">
        <f t="shared" si="0"/>
        <v>0</v>
      </c>
      <c r="J30" s="21"/>
      <c r="K30" s="15"/>
      <c r="L30" s="35"/>
      <c r="M30" s="47"/>
      <c r="N30" s="47"/>
    </row>
    <row r="31" spans="1:14" ht="13.5" customHeight="1" x14ac:dyDescent="0.15">
      <c r="A31" s="10"/>
      <c r="B31" s="13" t="s">
        <v>13</v>
      </c>
      <c r="C31" s="19"/>
      <c r="D31" s="19"/>
      <c r="E31" s="19"/>
      <c r="F31" s="19"/>
      <c r="G31" s="19"/>
      <c r="H31" s="19"/>
      <c r="I31" s="19">
        <f t="shared" si="0"/>
        <v>0</v>
      </c>
      <c r="J31" s="21"/>
      <c r="K31" s="19"/>
      <c r="L31" s="36"/>
      <c r="M31" s="47"/>
      <c r="N31" s="47"/>
    </row>
    <row r="32" spans="1:14" ht="13.5" customHeight="1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2"/>
      <c r="I32" s="22">
        <f t="shared" si="0"/>
        <v>0</v>
      </c>
      <c r="J32" s="24">
        <f>SUM(I30:I32)</f>
        <v>0</v>
      </c>
      <c r="K32" s="22">
        <f>J32+'６月'!K32</f>
        <v>102727</v>
      </c>
      <c r="L32" s="37">
        <f t="shared" ref="L32" si="9">IF(ISERROR(K32/M32)," ",K32/M32)</f>
        <v>1.0733937285142576</v>
      </c>
      <c r="M32" s="59">
        <v>95703</v>
      </c>
      <c r="N32" s="56">
        <v>22446</v>
      </c>
    </row>
    <row r="33" spans="1:14" ht="13.5" customHeight="1" x14ac:dyDescent="0.15">
      <c r="A33" s="1"/>
      <c r="B33" s="11" t="s">
        <v>12</v>
      </c>
      <c r="C33" s="15">
        <v>1650</v>
      </c>
      <c r="D33" s="26"/>
      <c r="E33" s="26"/>
      <c r="F33" s="15"/>
      <c r="G33" s="15"/>
      <c r="H33" s="16"/>
      <c r="I33" s="15">
        <f>SUM(C33:H33)</f>
        <v>1650</v>
      </c>
      <c r="J33" s="17"/>
      <c r="K33" s="15"/>
      <c r="L33" s="35"/>
      <c r="M33" s="47"/>
      <c r="N33" s="47"/>
    </row>
    <row r="34" spans="1:14" ht="13.5" customHeight="1" x14ac:dyDescent="0.15">
      <c r="A34" s="2"/>
      <c r="B34" s="10" t="s">
        <v>13</v>
      </c>
      <c r="C34" s="19">
        <v>9462</v>
      </c>
      <c r="D34" s="29"/>
      <c r="E34" s="29"/>
      <c r="F34" s="19"/>
      <c r="G34" s="19"/>
      <c r="H34" s="20"/>
      <c r="I34" s="19">
        <f>SUM(C34:H34)</f>
        <v>9462</v>
      </c>
      <c r="J34" s="21"/>
      <c r="K34" s="19"/>
      <c r="L34" s="36"/>
      <c r="M34" s="47"/>
      <c r="N34" s="47"/>
    </row>
    <row r="35" spans="1:14" ht="13.5" customHeight="1" x14ac:dyDescent="0.15">
      <c r="A35" s="8" t="s">
        <v>70</v>
      </c>
      <c r="B35" s="8" t="s">
        <v>14</v>
      </c>
      <c r="C35" s="29"/>
      <c r="D35" s="29"/>
      <c r="E35" s="29"/>
      <c r="F35" s="19"/>
      <c r="G35" s="19"/>
      <c r="H35" s="20"/>
      <c r="I35" s="22">
        <f>SUM(C35:H35)</f>
        <v>0</v>
      </c>
      <c r="J35" s="24">
        <f>SUM(I33:I35)</f>
        <v>11112</v>
      </c>
      <c r="K35" s="22">
        <f>J35+'６月'!K35</f>
        <v>21653</v>
      </c>
      <c r="L35" s="37">
        <f t="shared" ref="L35" si="10">IF(ISERROR(K35/M35)," ",K35/M35)</f>
        <v>1.6693392953511681</v>
      </c>
      <c r="M35" s="59">
        <v>12971</v>
      </c>
      <c r="N35" s="56">
        <v>5924</v>
      </c>
    </row>
    <row r="36" spans="1:14" ht="13.5" customHeight="1" x14ac:dyDescent="0.15">
      <c r="A36" s="11"/>
      <c r="B36" s="11" t="s">
        <v>12</v>
      </c>
      <c r="C36" s="15">
        <f>C3+C6+C9+C12+C15+C18+C21+C24+C27+C30+C33</f>
        <v>1650</v>
      </c>
      <c r="D36" s="17">
        <f t="shared" ref="D36:I36" si="11">D3+D6+D9+D12+D15+D18+D21+D24+D27+D30+D33</f>
        <v>0</v>
      </c>
      <c r="E36" s="17">
        <f t="shared" si="11"/>
        <v>0</v>
      </c>
      <c r="F36" s="17">
        <f t="shared" si="11"/>
        <v>0</v>
      </c>
      <c r="G36" s="17">
        <f t="shared" si="11"/>
        <v>0</v>
      </c>
      <c r="H36" s="17">
        <f t="shared" si="11"/>
        <v>0</v>
      </c>
      <c r="I36" s="17">
        <f t="shared" si="11"/>
        <v>1650</v>
      </c>
      <c r="J36" s="17">
        <f>J3+J6+J9+J12+J15+J18+J21+J24+J27+J30+J33</f>
        <v>0</v>
      </c>
      <c r="K36" s="15"/>
      <c r="L36" s="35"/>
      <c r="M36" s="18"/>
      <c r="N36" s="48">
        <v>0</v>
      </c>
    </row>
    <row r="37" spans="1:14" ht="13.5" customHeight="1" x14ac:dyDescent="0.15">
      <c r="A37" s="10"/>
      <c r="B37" s="10" t="s">
        <v>13</v>
      </c>
      <c r="C37" s="19">
        <f t="shared" ref="C37:I38" si="12">C4+C7+C10+C13+C16+C19+C22+C25+C28+C31+C34</f>
        <v>9462</v>
      </c>
      <c r="D37" s="21">
        <f t="shared" si="12"/>
        <v>0</v>
      </c>
      <c r="E37" s="21">
        <f t="shared" si="12"/>
        <v>0</v>
      </c>
      <c r="F37" s="21">
        <f t="shared" si="12"/>
        <v>0</v>
      </c>
      <c r="G37" s="21">
        <f t="shared" si="12"/>
        <v>0</v>
      </c>
      <c r="H37" s="21">
        <f t="shared" si="12"/>
        <v>0</v>
      </c>
      <c r="I37" s="21">
        <f t="shared" si="12"/>
        <v>9462</v>
      </c>
      <c r="J37" s="21"/>
      <c r="K37" s="19"/>
      <c r="L37" s="36"/>
      <c r="M37" s="18"/>
      <c r="N37" s="48"/>
    </row>
    <row r="38" spans="1:14" ht="13.5" customHeight="1" x14ac:dyDescent="0.15">
      <c r="A38" s="10" t="s">
        <v>9</v>
      </c>
      <c r="B38" s="8" t="s">
        <v>14</v>
      </c>
      <c r="C38" s="22">
        <f t="shared" si="12"/>
        <v>0</v>
      </c>
      <c r="D38" s="24">
        <f t="shared" si="12"/>
        <v>0</v>
      </c>
      <c r="E38" s="24">
        <f t="shared" si="12"/>
        <v>0</v>
      </c>
      <c r="F38" s="24">
        <f t="shared" si="12"/>
        <v>0</v>
      </c>
      <c r="G38" s="24">
        <f t="shared" si="12"/>
        <v>0</v>
      </c>
      <c r="H38" s="24">
        <f t="shared" si="12"/>
        <v>0</v>
      </c>
      <c r="I38" s="24">
        <f t="shared" si="12"/>
        <v>0</v>
      </c>
      <c r="J38" s="24">
        <f>SUM(I36:I38)</f>
        <v>11112</v>
      </c>
      <c r="K38" s="22">
        <f>J38+'６月'!K38</f>
        <v>153661</v>
      </c>
      <c r="L38" s="37">
        <f t="shared" ref="L38" si="13">IF(ISERROR(K38/M38)," ",K38/M38)</f>
        <v>1.1356470840385198</v>
      </c>
      <c r="M38" s="59">
        <v>135307</v>
      </c>
      <c r="N38" s="56">
        <v>55003</v>
      </c>
    </row>
    <row r="39" spans="1:14" ht="13.5" customHeight="1" x14ac:dyDescent="0.15">
      <c r="A39" s="8"/>
      <c r="B39" s="9" t="s">
        <v>41</v>
      </c>
      <c r="C39" s="22">
        <f t="shared" ref="C39:H39" si="14">SUM(C36:C38)</f>
        <v>11112</v>
      </c>
      <c r="D39" s="22">
        <f t="shared" si="14"/>
        <v>0</v>
      </c>
      <c r="E39" s="22">
        <f t="shared" si="14"/>
        <v>0</v>
      </c>
      <c r="F39" s="53">
        <f t="shared" si="14"/>
        <v>0</v>
      </c>
      <c r="G39" s="53">
        <f t="shared" si="14"/>
        <v>0</v>
      </c>
      <c r="H39" s="53">
        <f t="shared" si="14"/>
        <v>0</v>
      </c>
      <c r="I39" s="22">
        <f>SUM(C39:H39)</f>
        <v>11112</v>
      </c>
      <c r="J39" s="41"/>
      <c r="K39" s="41"/>
      <c r="L39" s="38"/>
      <c r="M39" s="18"/>
      <c r="N39" s="18"/>
    </row>
    <row r="40" spans="1:14" ht="13.5" customHeight="1" x14ac:dyDescent="0.15">
      <c r="A40" s="40" t="s">
        <v>54</v>
      </c>
      <c r="B40" s="40"/>
      <c r="C40" s="124"/>
      <c r="D40" s="43">
        <v>26633</v>
      </c>
      <c r="E40" s="43">
        <v>0</v>
      </c>
      <c r="F40" s="43">
        <v>22446</v>
      </c>
      <c r="G40" s="43">
        <v>5924</v>
      </c>
      <c r="H40" s="43">
        <v>0</v>
      </c>
      <c r="I40" s="41">
        <v>55003</v>
      </c>
      <c r="J40" s="41"/>
      <c r="K40" s="41"/>
      <c r="L40" s="38"/>
      <c r="M40" s="18"/>
      <c r="N40" s="18"/>
    </row>
    <row r="41" spans="1:14" s="39" customFormat="1" ht="13.5" customHeight="1" x14ac:dyDescent="0.15">
      <c r="A41" s="34" t="s">
        <v>69</v>
      </c>
      <c r="B41" s="38" t="str">
        <f>IF(ISERROR(B39/B40)," ",B39/B40)</f>
        <v xml:space="preserve"> </v>
      </c>
      <c r="C41" s="118" t="s">
        <v>71</v>
      </c>
      <c r="D41" s="126" t="s">
        <v>73</v>
      </c>
      <c r="E41" s="118"/>
      <c r="F41" s="126" t="s">
        <v>73</v>
      </c>
      <c r="G41" s="126" t="s">
        <v>73</v>
      </c>
      <c r="H41" s="118" t="str">
        <f t="shared" ref="H41:I41" si="15">IF(ISERROR(H39/H40)," ",H39/H40)</f>
        <v xml:space="preserve"> </v>
      </c>
      <c r="I41" s="118">
        <f t="shared" si="15"/>
        <v>0.20202534407214151</v>
      </c>
      <c r="J41" s="44"/>
      <c r="K41" s="44"/>
      <c r="L41" s="38"/>
    </row>
    <row r="42" spans="1:14" ht="13.5" customHeight="1" x14ac:dyDescent="0.15">
      <c r="A42" s="11"/>
      <c r="B42" s="11" t="s">
        <v>12</v>
      </c>
      <c r="C42" s="15">
        <f>C36+'６月'!C42</f>
        <v>2937</v>
      </c>
      <c r="D42" s="15">
        <f>D36+'６月'!D42</f>
        <v>2704</v>
      </c>
      <c r="E42" s="15">
        <f>E36+'６月'!E42</f>
        <v>0</v>
      </c>
      <c r="F42" s="15">
        <f>F36+'６月'!F42</f>
        <v>26937</v>
      </c>
      <c r="G42" s="15">
        <f>G36+'６月'!G42</f>
        <v>546</v>
      </c>
      <c r="H42" s="15">
        <f>H36+'６月'!H42</f>
        <v>0</v>
      </c>
      <c r="I42" s="15">
        <f t="shared" si="0"/>
        <v>33124</v>
      </c>
      <c r="J42" s="45"/>
      <c r="K42" s="66"/>
      <c r="L42" s="35"/>
      <c r="M42" s="18"/>
      <c r="N42" s="18"/>
    </row>
    <row r="43" spans="1:14" ht="13.5" customHeight="1" x14ac:dyDescent="0.15">
      <c r="A43" s="10"/>
      <c r="B43" s="10" t="s">
        <v>13</v>
      </c>
      <c r="C43" s="19">
        <f>C37+'６月'!C43</f>
        <v>18716</v>
      </c>
      <c r="D43" s="19">
        <f>D37+'６月'!D43</f>
        <v>23623</v>
      </c>
      <c r="E43" s="19">
        <f>E37+'６月'!E43</f>
        <v>0</v>
      </c>
      <c r="F43" s="19">
        <f>F37+'６月'!F43</f>
        <v>75790</v>
      </c>
      <c r="G43" s="19">
        <f>G37+'６月'!G43</f>
        <v>2408</v>
      </c>
      <c r="H43" s="19">
        <f>H37+'６月'!H43</f>
        <v>0</v>
      </c>
      <c r="I43" s="19">
        <f t="shared" si="0"/>
        <v>120537</v>
      </c>
      <c r="J43" s="63"/>
      <c r="K43" s="67"/>
      <c r="L43" s="36"/>
      <c r="M43" s="18"/>
      <c r="N43" s="18"/>
    </row>
    <row r="44" spans="1:14" ht="13.5" customHeight="1" x14ac:dyDescent="0.15">
      <c r="A44" s="10" t="s">
        <v>53</v>
      </c>
      <c r="B44" s="8" t="s">
        <v>14</v>
      </c>
      <c r="C44" s="22">
        <f>C38</f>
        <v>0</v>
      </c>
      <c r="D44" s="22">
        <f>D38+'６月'!D44</f>
        <v>0</v>
      </c>
      <c r="E44" s="22">
        <f>E38+'６月'!E44</f>
        <v>0</v>
      </c>
      <c r="F44" s="22">
        <f>F38+'６月'!F44</f>
        <v>0</v>
      </c>
      <c r="G44" s="22">
        <f>G38+'６月'!G44</f>
        <v>0</v>
      </c>
      <c r="H44" s="22">
        <f>H38+'６月'!H44</f>
        <v>0</v>
      </c>
      <c r="I44" s="22">
        <f t="shared" si="0"/>
        <v>0</v>
      </c>
      <c r="J44" s="64"/>
      <c r="K44" s="43"/>
      <c r="L44" s="37"/>
      <c r="M44" s="18"/>
      <c r="N44" s="18"/>
    </row>
    <row r="45" spans="1:14" ht="13.5" customHeight="1" x14ac:dyDescent="0.15">
      <c r="A45" s="68"/>
      <c r="B45" s="9" t="s">
        <v>41</v>
      </c>
      <c r="C45" s="25">
        <f t="shared" ref="C45:H45" si="16">SUM(C42:C44)</f>
        <v>21653</v>
      </c>
      <c r="D45" s="25">
        <f t="shared" si="16"/>
        <v>26327</v>
      </c>
      <c r="E45" s="25">
        <f t="shared" si="16"/>
        <v>0</v>
      </c>
      <c r="F45" s="25">
        <f t="shared" si="16"/>
        <v>102727</v>
      </c>
      <c r="G45" s="25">
        <f t="shared" si="16"/>
        <v>2954</v>
      </c>
      <c r="H45" s="25">
        <f t="shared" si="16"/>
        <v>0</v>
      </c>
      <c r="I45" s="25">
        <f>SUM(C45:H45)</f>
        <v>153661</v>
      </c>
      <c r="J45" s="41"/>
      <c r="K45" s="25">
        <f>K5+K8+K11+K14+K17+K20+K23+K26+K29+K32+K35</f>
        <v>153661</v>
      </c>
      <c r="L45" s="38"/>
      <c r="M45" s="18"/>
      <c r="N45" s="18"/>
    </row>
    <row r="46" spans="1:14" ht="13.5" customHeight="1" x14ac:dyDescent="0.15">
      <c r="A46" s="69" t="s">
        <v>55</v>
      </c>
      <c r="B46" s="40"/>
      <c r="C46" s="43">
        <v>0</v>
      </c>
      <c r="D46" s="43">
        <v>32334</v>
      </c>
      <c r="E46" s="43">
        <v>0</v>
      </c>
      <c r="F46" s="43">
        <v>90002</v>
      </c>
      <c r="G46" s="43">
        <v>12971</v>
      </c>
      <c r="H46" s="43">
        <v>0</v>
      </c>
      <c r="I46" s="41">
        <v>135307</v>
      </c>
      <c r="J46" s="41"/>
      <c r="K46" s="41">
        <v>122336</v>
      </c>
      <c r="L46" s="125"/>
      <c r="M46" s="18"/>
      <c r="N46" s="18"/>
    </row>
    <row r="47" spans="1:14" s="39" customFormat="1" ht="13.5" customHeight="1" x14ac:dyDescent="0.15">
      <c r="A47" s="34" t="s">
        <v>56</v>
      </c>
      <c r="B47" s="38" t="str">
        <f>IF(ISERROR(B45/B46)," ",B45/B46)</f>
        <v xml:space="preserve"> </v>
      </c>
      <c r="C47" s="136" t="s">
        <v>71</v>
      </c>
      <c r="D47" s="38">
        <f t="shared" ref="D47:I47" si="17">IF(ISERROR(D45/D46)," ",D45/D46)</f>
        <v>0.81422032535411637</v>
      </c>
      <c r="E47" s="38" t="str">
        <f t="shared" si="17"/>
        <v xml:space="preserve"> </v>
      </c>
      <c r="F47" s="38">
        <f t="shared" si="17"/>
        <v>1.1413857469834003</v>
      </c>
      <c r="G47" s="38">
        <f t="shared" si="17"/>
        <v>0.22773880194279547</v>
      </c>
      <c r="H47" s="38" t="str">
        <f t="shared" si="17"/>
        <v xml:space="preserve"> </v>
      </c>
      <c r="I47" s="38">
        <f t="shared" si="17"/>
        <v>1.1356470840385198</v>
      </c>
      <c r="J47" s="44" t="str">
        <f>IF(ISERROR(J45/J46)," ",J45/J46)</f>
        <v xml:space="preserve"> </v>
      </c>
      <c r="K47" s="38">
        <f>IF(ISERROR(K45/K46)," ",K45/K46)</f>
        <v>1.2560570886738163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47"/>
  <sheetViews>
    <sheetView showZeros="0" zoomScaleNormal="100" workbookViewId="0">
      <pane xSplit="2" ySplit="2" topLeftCell="C9" activePane="bottomRight" state="frozen"/>
      <selection pane="topRight"/>
      <selection pane="bottomLeft"/>
      <selection pane="bottomRight" activeCell="D41" sqref="D41"/>
    </sheetView>
  </sheetViews>
  <sheetFormatPr defaultRowHeight="13.5" x14ac:dyDescent="0.15"/>
  <cols>
    <col min="1" max="1" width="14.75" style="70" customWidth="1"/>
    <col min="2" max="2" width="9" style="7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9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15"/>
      <c r="G3" s="15">
        <v>49</v>
      </c>
      <c r="H3" s="16"/>
      <c r="I3" s="15">
        <f>SUM(C3:H3)</f>
        <v>49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/>
      <c r="G4" s="19">
        <v>971</v>
      </c>
      <c r="H4" s="20"/>
      <c r="I4" s="19">
        <f t="shared" ref="I4:I44" si="0">SUM(C4:H4)</f>
        <v>971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1020</v>
      </c>
      <c r="K5" s="22">
        <f>J5+'７月'!K5</f>
        <v>3974</v>
      </c>
      <c r="L5" s="137" t="s">
        <v>71</v>
      </c>
      <c r="M5" s="59">
        <v>0</v>
      </c>
      <c r="N5" s="56">
        <v>0</v>
      </c>
    </row>
    <row r="6" spans="1:14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J8+'７月'!K8</f>
        <v>26327</v>
      </c>
      <c r="L8" s="37">
        <f t="shared" ref="L8" si="1">IF(ISERROR(K8/M8)," ",K8/M8)</f>
        <v>0.78872944066628714</v>
      </c>
      <c r="M8" s="59">
        <v>33379</v>
      </c>
      <c r="N8" s="56">
        <v>6746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J11+'７月'!K11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J14+'７月'!K14</f>
        <v>0</v>
      </c>
      <c r="L14" s="37" t="str">
        <f t="shared" ref="L14" si="3">IF(ISERROR(K14/M14)," ",K14/M14)</f>
        <v xml:space="preserve"> </v>
      </c>
      <c r="M14" s="59">
        <v>0</v>
      </c>
      <c r="N14" s="56">
        <v>0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J17+'７月'!K17</f>
        <v>0</v>
      </c>
      <c r="L17" s="37" t="str">
        <f t="shared" ref="L17" si="4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J20+'７月'!K20</f>
        <v>0</v>
      </c>
      <c r="L20" s="37" t="str">
        <f t="shared" ref="L20" si="5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J23+'７月'!K23</f>
        <v>0</v>
      </c>
      <c r="L23" s="37" t="str">
        <f t="shared" ref="L23" si="6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J26+'７月'!K26</f>
        <v>0</v>
      </c>
      <c r="L26" s="37" t="str">
        <f t="shared" ref="L26" si="7">IF(ISERROR(K26/M26)," ",K26/M26)</f>
        <v xml:space="preserve"> </v>
      </c>
      <c r="M26" s="59">
        <v>0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>
        <v>156</v>
      </c>
      <c r="H27" s="15"/>
      <c r="I27" s="15">
        <f t="shared" si="0"/>
        <v>156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>
        <v>4696</v>
      </c>
      <c r="H28" s="19"/>
      <c r="I28" s="19">
        <f t="shared" si="0"/>
        <v>4696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4852</v>
      </c>
      <c r="K29" s="22">
        <f>J29+'７月'!K29</f>
        <v>4852</v>
      </c>
      <c r="L29" s="137" t="s">
        <v>71</v>
      </c>
      <c r="M29" s="59">
        <v>0</v>
      </c>
      <c r="N29" s="56">
        <v>0</v>
      </c>
    </row>
    <row r="30" spans="1:14" x14ac:dyDescent="0.15">
      <c r="A30" s="10"/>
      <c r="B30" s="13" t="s">
        <v>12</v>
      </c>
      <c r="C30" s="19"/>
      <c r="D30" s="19"/>
      <c r="E30" s="19"/>
      <c r="F30" s="19">
        <v>6069</v>
      </c>
      <c r="G30" s="15"/>
      <c r="H30" s="19"/>
      <c r="I30" s="15">
        <f t="shared" si="0"/>
        <v>6069</v>
      </c>
      <c r="J30" s="17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>
        <v>18488</v>
      </c>
      <c r="G31" s="19"/>
      <c r="H31" s="19"/>
      <c r="I31" s="19">
        <f t="shared" si="0"/>
        <v>18488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22"/>
      <c r="H32" s="22"/>
      <c r="I32" s="22">
        <f t="shared" si="0"/>
        <v>0</v>
      </c>
      <c r="J32" s="24">
        <f>SUM(I30:I32)</f>
        <v>24557</v>
      </c>
      <c r="K32" s="22">
        <f>J32+'７月'!K32</f>
        <v>127284</v>
      </c>
      <c r="L32" s="37">
        <f t="shared" ref="L32" si="8">IF(ISERROR(K32/M32)," ",K32/M32)</f>
        <v>1.1439407556530179</v>
      </c>
      <c r="M32" s="59">
        <v>111268</v>
      </c>
      <c r="N32" s="56">
        <v>15565</v>
      </c>
    </row>
    <row r="33" spans="1:14" x14ac:dyDescent="0.15">
      <c r="A33" s="1"/>
      <c r="B33" s="11" t="s">
        <v>12</v>
      </c>
      <c r="C33" s="26"/>
      <c r="D33" s="26"/>
      <c r="E33" s="26"/>
      <c r="F33" s="26"/>
      <c r="G33" s="19">
        <v>226</v>
      </c>
      <c r="H33" s="27"/>
      <c r="I33" s="15">
        <f t="shared" si="0"/>
        <v>226</v>
      </c>
      <c r="J33" s="28"/>
      <c r="K33" s="15"/>
      <c r="L33" s="35"/>
      <c r="M33" s="47"/>
      <c r="N33" s="47"/>
    </row>
    <row r="34" spans="1:14" x14ac:dyDescent="0.15">
      <c r="A34" s="2"/>
      <c r="B34" s="10" t="s">
        <v>13</v>
      </c>
      <c r="C34" s="29"/>
      <c r="D34" s="29"/>
      <c r="E34" s="29"/>
      <c r="F34" s="29"/>
      <c r="G34" s="19">
        <v>2758</v>
      </c>
      <c r="H34" s="30"/>
      <c r="I34" s="19">
        <f t="shared" si="0"/>
        <v>2758</v>
      </c>
      <c r="J34" s="31"/>
      <c r="K34" s="19"/>
      <c r="L34" s="36"/>
      <c r="M34" s="47"/>
      <c r="N34" s="47"/>
    </row>
    <row r="35" spans="1:14" x14ac:dyDescent="0.15">
      <c r="A35" s="8" t="s">
        <v>70</v>
      </c>
      <c r="B35" s="8" t="s">
        <v>14</v>
      </c>
      <c r="C35" s="29"/>
      <c r="D35" s="29"/>
      <c r="E35" s="29"/>
      <c r="F35" s="29"/>
      <c r="G35" s="19"/>
      <c r="H35" s="30"/>
      <c r="I35" s="22">
        <f>SUM(C35:H35)</f>
        <v>0</v>
      </c>
      <c r="J35" s="24">
        <f>SUM(I33:I35)</f>
        <v>2984</v>
      </c>
      <c r="K35" s="22">
        <f>J35+'７月'!K35</f>
        <v>24637</v>
      </c>
      <c r="L35" s="37">
        <f t="shared" ref="L35" si="9">IF(ISERROR(K35/M35)," ",K35/M35)</f>
        <v>1.8993909490401666</v>
      </c>
      <c r="M35" s="59">
        <v>12971</v>
      </c>
      <c r="N35" s="56">
        <v>0</v>
      </c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10">D3+D6+D9+D12+D15+D18+D21+D24+D27+D30+D33</f>
        <v>0</v>
      </c>
      <c r="E36" s="17">
        <f t="shared" si="10"/>
        <v>0</v>
      </c>
      <c r="F36" s="17">
        <f t="shared" si="10"/>
        <v>6069</v>
      </c>
      <c r="G36" s="17">
        <f t="shared" si="10"/>
        <v>431</v>
      </c>
      <c r="H36" s="17">
        <f t="shared" si="10"/>
        <v>0</v>
      </c>
      <c r="I36" s="17">
        <f t="shared" si="10"/>
        <v>6500</v>
      </c>
      <c r="J36" s="17">
        <f>J3+J6+J9+J12+J15+J18+J21+J24+J27+J30+J33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 t="shared" ref="C37:I38" si="11">C4+C7+C10+C13+C16+C19+C22+C25+C28+C31+C34</f>
        <v>0</v>
      </c>
      <c r="D37" s="21">
        <f t="shared" si="11"/>
        <v>0</v>
      </c>
      <c r="E37" s="21">
        <f t="shared" si="11"/>
        <v>0</v>
      </c>
      <c r="F37" s="21">
        <f t="shared" si="11"/>
        <v>18488</v>
      </c>
      <c r="G37" s="21">
        <f t="shared" si="11"/>
        <v>8425</v>
      </c>
      <c r="H37" s="21">
        <f t="shared" si="11"/>
        <v>0</v>
      </c>
      <c r="I37" s="21">
        <f t="shared" si="11"/>
        <v>26913</v>
      </c>
      <c r="J37" s="31"/>
      <c r="K37" s="19"/>
      <c r="L37" s="36"/>
      <c r="M37" s="18"/>
      <c r="N37" s="48"/>
    </row>
    <row r="38" spans="1:14" x14ac:dyDescent="0.15">
      <c r="A38" s="10" t="s">
        <v>9</v>
      </c>
      <c r="B38" s="8" t="s">
        <v>14</v>
      </c>
      <c r="C38" s="22">
        <f t="shared" si="11"/>
        <v>0</v>
      </c>
      <c r="D38" s="24">
        <f t="shared" si="11"/>
        <v>0</v>
      </c>
      <c r="E38" s="24">
        <f t="shared" si="11"/>
        <v>0</v>
      </c>
      <c r="F38" s="24">
        <f t="shared" si="11"/>
        <v>0</v>
      </c>
      <c r="G38" s="24">
        <f t="shared" si="11"/>
        <v>0</v>
      </c>
      <c r="H38" s="24">
        <f t="shared" si="11"/>
        <v>0</v>
      </c>
      <c r="I38" s="24">
        <f t="shared" si="11"/>
        <v>0</v>
      </c>
      <c r="J38" s="24">
        <f>SUM(I36:I38)</f>
        <v>33413</v>
      </c>
      <c r="K38" s="22">
        <f>J38+'７月'!K38</f>
        <v>187074</v>
      </c>
      <c r="L38" s="37">
        <f t="shared" ref="L38" si="12">IF(ISERROR(K38/M38)," ",K38/M38)</f>
        <v>1.1868822088847721</v>
      </c>
      <c r="M38" s="59">
        <v>157618</v>
      </c>
      <c r="N38" s="56">
        <v>22311</v>
      </c>
    </row>
    <row r="39" spans="1:14" x14ac:dyDescent="0.15">
      <c r="A39" s="8"/>
      <c r="B39" s="9" t="s">
        <v>41</v>
      </c>
      <c r="C39" s="22">
        <f t="shared" ref="C39:H39" si="13">SUM(C36:C38)</f>
        <v>0</v>
      </c>
      <c r="D39" s="22">
        <f t="shared" si="13"/>
        <v>0</v>
      </c>
      <c r="E39" s="22">
        <f t="shared" si="13"/>
        <v>0</v>
      </c>
      <c r="F39" s="53">
        <f t="shared" si="13"/>
        <v>24557</v>
      </c>
      <c r="G39" s="53">
        <f t="shared" si="13"/>
        <v>8856</v>
      </c>
      <c r="H39" s="53">
        <f t="shared" si="13"/>
        <v>0</v>
      </c>
      <c r="I39" s="22">
        <f>SUM(C39:H39)</f>
        <v>33413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6746</v>
      </c>
      <c r="E40" s="41">
        <v>0</v>
      </c>
      <c r="F40" s="41">
        <v>15565</v>
      </c>
      <c r="G40" s="41">
        <v>0</v>
      </c>
      <c r="H40" s="41">
        <v>0</v>
      </c>
      <c r="I40" s="41">
        <v>22311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14">IF(ISERROR(B39/B40)," ",B39/B40)</f>
        <v xml:space="preserve"> </v>
      </c>
      <c r="C41" s="126" t="str">
        <f t="shared" si="14"/>
        <v xml:space="preserve"> </v>
      </c>
      <c r="D41" s="143" t="s">
        <v>73</v>
      </c>
      <c r="E41" s="38" t="str">
        <f t="shared" si="14"/>
        <v xml:space="preserve"> </v>
      </c>
      <c r="F41" s="118">
        <f t="shared" si="14"/>
        <v>1.577706392547382</v>
      </c>
      <c r="G41" s="136" t="s">
        <v>71</v>
      </c>
      <c r="H41" s="38" t="str">
        <f t="shared" si="14"/>
        <v xml:space="preserve"> </v>
      </c>
      <c r="I41" s="38">
        <f t="shared" si="14"/>
        <v>1.4976020796916318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C36+'７月'!C42</f>
        <v>2937</v>
      </c>
      <c r="D42" s="15">
        <f>D36+'７月'!D42</f>
        <v>2704</v>
      </c>
      <c r="E42" s="15">
        <f>E36+'７月'!E42</f>
        <v>0</v>
      </c>
      <c r="F42" s="15">
        <f>F36+'７月'!F42</f>
        <v>33006</v>
      </c>
      <c r="G42" s="15">
        <f>G36+'７月'!G42</f>
        <v>977</v>
      </c>
      <c r="H42" s="15">
        <f>H36+'７月'!H42</f>
        <v>0</v>
      </c>
      <c r="I42" s="15">
        <f t="shared" si="0"/>
        <v>39624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C37+'７月'!C43</f>
        <v>18716</v>
      </c>
      <c r="D43" s="19">
        <f>D37+'７月'!D43</f>
        <v>23623</v>
      </c>
      <c r="E43" s="19">
        <f>E37+'７月'!E43</f>
        <v>0</v>
      </c>
      <c r="F43" s="19">
        <f>F37+'７月'!F43</f>
        <v>94278</v>
      </c>
      <c r="G43" s="19">
        <f>G37+'７月'!G43</f>
        <v>10833</v>
      </c>
      <c r="H43" s="19">
        <f>H37+'７月'!H43</f>
        <v>0</v>
      </c>
      <c r="I43" s="19">
        <f t="shared" si="0"/>
        <v>147450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22">
        <f>C38</f>
        <v>0</v>
      </c>
      <c r="D44" s="22">
        <f>D38+'７月'!D44</f>
        <v>0</v>
      </c>
      <c r="E44" s="22">
        <f>E38+'７月'!E44</f>
        <v>0</v>
      </c>
      <c r="F44" s="22">
        <f>F38+'７月'!F44</f>
        <v>0</v>
      </c>
      <c r="G44" s="22">
        <f>G38+'７月'!G44</f>
        <v>0</v>
      </c>
      <c r="H44" s="22">
        <f>H38+'７月'!H44</f>
        <v>0</v>
      </c>
      <c r="I44" s="22">
        <f t="shared" si="0"/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5">SUM(C42:C44)</f>
        <v>21653</v>
      </c>
      <c r="D45" s="25">
        <f t="shared" si="15"/>
        <v>26327</v>
      </c>
      <c r="E45" s="25">
        <f t="shared" si="15"/>
        <v>0</v>
      </c>
      <c r="F45" s="25">
        <f t="shared" si="15"/>
        <v>127284</v>
      </c>
      <c r="G45" s="25">
        <f t="shared" si="15"/>
        <v>11810</v>
      </c>
      <c r="H45" s="25">
        <f t="shared" si="15"/>
        <v>0</v>
      </c>
      <c r="I45" s="25">
        <f>SUM(C45:H45)</f>
        <v>187074</v>
      </c>
      <c r="J45" s="41"/>
      <c r="K45" s="25">
        <f>K5+K8+K11+K14+K17+K20+K23+K26+K29+K32+K35</f>
        <v>187074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0</v>
      </c>
      <c r="D46" s="41">
        <v>39080</v>
      </c>
      <c r="E46" s="41">
        <v>0</v>
      </c>
      <c r="F46" s="41">
        <v>105567</v>
      </c>
      <c r="G46" s="41">
        <v>12971</v>
      </c>
      <c r="H46" s="41">
        <v>0</v>
      </c>
      <c r="I46" s="41">
        <v>157618</v>
      </c>
      <c r="J46" s="41"/>
      <c r="K46" s="41">
        <v>144647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136" t="s">
        <v>71</v>
      </c>
      <c r="D47" s="38">
        <f t="shared" ref="D47:I47" si="16">IF(ISERROR(D45/D46)," ",D45/D46)</f>
        <v>0.67366939611054244</v>
      </c>
      <c r="E47" s="38" t="str">
        <f t="shared" si="16"/>
        <v xml:space="preserve"> </v>
      </c>
      <c r="F47" s="38">
        <f t="shared" si="16"/>
        <v>1.2057176958708686</v>
      </c>
      <c r="G47" s="38">
        <f t="shared" si="16"/>
        <v>0.91049263742194131</v>
      </c>
      <c r="H47" s="38" t="str">
        <f t="shared" si="16"/>
        <v xml:space="preserve"> </v>
      </c>
      <c r="I47" s="38">
        <f t="shared" si="16"/>
        <v>1.1868822088847721</v>
      </c>
      <c r="J47" s="44" t="str">
        <f>IF(ISERROR(J45/J46)," ",J45/J46)</f>
        <v xml:space="preserve"> </v>
      </c>
      <c r="K47" s="38">
        <f>IF(ISERROR(K45/K46)," ",K45/K46)</f>
        <v>1.2933140680415078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47"/>
  <sheetViews>
    <sheetView showZeros="0" zoomScaleNormal="100" workbookViewId="0">
      <pane xSplit="2" ySplit="2" topLeftCell="C15" activePane="bottomRight" state="frozen"/>
      <selection pane="topRight"/>
      <selection pane="bottomLeft"/>
      <selection pane="bottomRight" activeCell="L5" sqref="L5"/>
    </sheetView>
  </sheetViews>
  <sheetFormatPr defaultRowHeight="13.5" x14ac:dyDescent="0.15"/>
  <cols>
    <col min="1" max="1" width="14.75" style="70" customWidth="1"/>
    <col min="2" max="2" width="9" style="7"/>
    <col min="3" max="11" width="10.625" style="7" customWidth="1"/>
    <col min="12" max="12" width="10.625" style="39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144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15"/>
      <c r="G3" s="15"/>
      <c r="H3" s="16"/>
      <c r="I3" s="15">
        <f t="shared" ref="I3:I32" si="0">SUM(C3:H3)</f>
        <v>0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/>
      <c r="G4" s="19"/>
      <c r="H4" s="20"/>
      <c r="I4" s="19">
        <f t="shared" si="0"/>
        <v>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J5+'８月'!K5</f>
        <v>3974</v>
      </c>
      <c r="L5" s="137" t="s">
        <v>71</v>
      </c>
      <c r="M5" s="59">
        <v>0</v>
      </c>
      <c r="N5" s="56">
        <v>0</v>
      </c>
    </row>
    <row r="6" spans="1:14" x14ac:dyDescent="0.15">
      <c r="A6" s="11"/>
      <c r="B6" s="11" t="s">
        <v>12</v>
      </c>
      <c r="C6" s="15"/>
      <c r="D6" s="15">
        <v>2537</v>
      </c>
      <c r="E6" s="15"/>
      <c r="F6" s="15"/>
      <c r="G6" s="15"/>
      <c r="H6" s="16"/>
      <c r="I6" s="15">
        <f t="shared" si="0"/>
        <v>2537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>
        <v>24988</v>
      </c>
      <c r="E7" s="19"/>
      <c r="F7" s="19"/>
      <c r="G7" s="19"/>
      <c r="H7" s="20"/>
      <c r="I7" s="19">
        <f t="shared" si="0"/>
        <v>24988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27525</v>
      </c>
      <c r="K8" s="22">
        <f>J8+'８月'!K8</f>
        <v>53852</v>
      </c>
      <c r="L8" s="37">
        <f t="shared" ref="L8" si="1">IF(ISERROR(K8/M8)," ",K8/M8)</f>
        <v>0.92438676897196903</v>
      </c>
      <c r="M8" s="59">
        <v>58257</v>
      </c>
      <c r="N8" s="56">
        <v>24878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J11+'８月'!K11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J14+'８月'!K14</f>
        <v>0</v>
      </c>
      <c r="L14" s="37" t="str">
        <f t="shared" ref="L14" si="3">IF(ISERROR(K14/M14)," ",K14/M14)</f>
        <v xml:space="preserve"> </v>
      </c>
      <c r="M14" s="59">
        <v>0</v>
      </c>
      <c r="N14" s="56">
        <v>0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J17+'８月'!K17</f>
        <v>0</v>
      </c>
      <c r="L17" s="37" t="str">
        <f t="shared" ref="L17" si="4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J20+'８月'!K20</f>
        <v>0</v>
      </c>
      <c r="L20" s="37" t="str">
        <f t="shared" ref="L20" si="5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J23+'８月'!K23</f>
        <v>0</v>
      </c>
      <c r="L23" s="37" t="str">
        <f t="shared" ref="L23" si="6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J26+'８月'!K26</f>
        <v>0</v>
      </c>
      <c r="L26" s="37" t="str">
        <f t="shared" ref="L26" si="7">IF(ISERROR(K26/M26)," ",K26/M26)</f>
        <v xml:space="preserve"> </v>
      </c>
      <c r="M26" s="59">
        <v>0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2">
        <f>J29+'８月'!K29</f>
        <v>4852</v>
      </c>
      <c r="L29" s="137" t="s">
        <v>71</v>
      </c>
      <c r="M29" s="59">
        <v>0</v>
      </c>
      <c r="N29" s="56">
        <v>0</v>
      </c>
    </row>
    <row r="30" spans="1:14" x14ac:dyDescent="0.15">
      <c r="A30" s="10"/>
      <c r="B30" s="13" t="s">
        <v>12</v>
      </c>
      <c r="C30" s="19"/>
      <c r="D30" s="19"/>
      <c r="E30" s="19"/>
      <c r="F30" s="19">
        <v>6119</v>
      </c>
      <c r="G30" s="19"/>
      <c r="H30" s="19"/>
      <c r="I30" s="17">
        <f t="shared" si="0"/>
        <v>6119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>
        <v>16542</v>
      </c>
      <c r="G31" s="19"/>
      <c r="H31" s="19"/>
      <c r="I31" s="21">
        <f t="shared" si="0"/>
        <v>16542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2"/>
      <c r="I32" s="19">
        <f t="shared" si="0"/>
        <v>0</v>
      </c>
      <c r="J32" s="24">
        <f>SUM(I30:I32)</f>
        <v>22661</v>
      </c>
      <c r="K32" s="22">
        <f>J32+'８月'!K32</f>
        <v>149945</v>
      </c>
      <c r="L32" s="37">
        <f t="shared" ref="L32" si="8">IF(ISERROR(K32/M32)," ",K32/M32)</f>
        <v>1.3476021857137721</v>
      </c>
      <c r="M32" s="59">
        <v>111268</v>
      </c>
      <c r="N32" s="56">
        <v>0</v>
      </c>
    </row>
    <row r="33" spans="1:17" x14ac:dyDescent="0.15">
      <c r="A33" s="11"/>
      <c r="B33" s="11" t="s">
        <v>12</v>
      </c>
      <c r="C33" s="15"/>
      <c r="D33" s="15"/>
      <c r="E33" s="15"/>
      <c r="F33" s="15"/>
      <c r="G33" s="15"/>
      <c r="H33" s="16"/>
      <c r="I33" s="15">
        <f>SUM(C33:H33)</f>
        <v>0</v>
      </c>
      <c r="J33" s="17"/>
      <c r="K33" s="15"/>
      <c r="L33" s="35"/>
      <c r="M33" s="47"/>
      <c r="N33" s="47"/>
    </row>
    <row r="34" spans="1:17" x14ac:dyDescent="0.15">
      <c r="A34" s="10"/>
      <c r="B34" s="10" t="s">
        <v>13</v>
      </c>
      <c r="C34" s="19"/>
      <c r="D34" s="19"/>
      <c r="E34" s="19"/>
      <c r="F34" s="19"/>
      <c r="G34" s="19"/>
      <c r="H34" s="20"/>
      <c r="I34" s="19">
        <f>SUM(C34:H34)</f>
        <v>0</v>
      </c>
      <c r="J34" s="21"/>
      <c r="K34" s="19"/>
      <c r="L34" s="36"/>
      <c r="M34" s="47"/>
      <c r="N34" s="47"/>
    </row>
    <row r="35" spans="1:17" x14ac:dyDescent="0.15">
      <c r="A35" s="8" t="s">
        <v>70</v>
      </c>
      <c r="B35" s="8" t="s">
        <v>14</v>
      </c>
      <c r="C35" s="19"/>
      <c r="D35" s="19"/>
      <c r="E35" s="19"/>
      <c r="F35" s="19"/>
      <c r="G35" s="19"/>
      <c r="H35" s="20"/>
      <c r="I35" s="22">
        <f>SUM(C35:H35)</f>
        <v>0</v>
      </c>
      <c r="J35" s="24">
        <f>SUM(I33:I35)</f>
        <v>0</v>
      </c>
      <c r="K35" s="22">
        <f>J35+'８月'!K35</f>
        <v>24637</v>
      </c>
      <c r="L35" s="37">
        <f t="shared" ref="L35" si="9">IF(ISERROR(K35/M35)," ",K35/M35)</f>
        <v>1.8993909490401666</v>
      </c>
      <c r="M35" s="59">
        <v>12971</v>
      </c>
      <c r="N35" s="56">
        <v>0</v>
      </c>
    </row>
    <row r="36" spans="1:17" x14ac:dyDescent="0.15">
      <c r="A36" s="11"/>
      <c r="B36" s="11" t="s">
        <v>12</v>
      </c>
      <c r="C36" s="15">
        <f>C3+C6+C9+C12+C15+C18+C21+C24+C27+C30+C33</f>
        <v>0</v>
      </c>
      <c r="D36" s="17">
        <f t="shared" ref="C36:I38" si="10">D3+D6+D9+D12+D15+D18+D21+D24+D27+D30+D33</f>
        <v>2537</v>
      </c>
      <c r="E36" s="17">
        <f t="shared" si="10"/>
        <v>0</v>
      </c>
      <c r="F36" s="17">
        <f t="shared" si="10"/>
        <v>6119</v>
      </c>
      <c r="G36" s="17">
        <f t="shared" si="10"/>
        <v>0</v>
      </c>
      <c r="H36" s="17">
        <f t="shared" si="10"/>
        <v>0</v>
      </c>
      <c r="I36" s="17">
        <f t="shared" si="10"/>
        <v>8656</v>
      </c>
      <c r="J36" s="17">
        <f>J3+J6+J9+J12+J15+J18+J21+J24+J27+J30+J33</f>
        <v>0</v>
      </c>
      <c r="K36" s="15"/>
      <c r="L36" s="35"/>
      <c r="M36" s="18"/>
      <c r="N36" s="48">
        <v>0</v>
      </c>
    </row>
    <row r="37" spans="1:17" x14ac:dyDescent="0.15">
      <c r="A37" s="10"/>
      <c r="B37" s="10" t="s">
        <v>13</v>
      </c>
      <c r="C37" s="19">
        <f>C4+C7+C10+C13+C16+C19+C22+C25+C28+C31+C34</f>
        <v>0</v>
      </c>
      <c r="D37" s="21">
        <f t="shared" si="10"/>
        <v>24988</v>
      </c>
      <c r="E37" s="21">
        <f t="shared" si="10"/>
        <v>0</v>
      </c>
      <c r="F37" s="21">
        <f t="shared" si="10"/>
        <v>16542</v>
      </c>
      <c r="G37" s="21">
        <f t="shared" si="10"/>
        <v>0</v>
      </c>
      <c r="H37" s="21">
        <f t="shared" si="10"/>
        <v>0</v>
      </c>
      <c r="I37" s="21">
        <f t="shared" si="10"/>
        <v>41530</v>
      </c>
      <c r="J37" s="21"/>
      <c r="K37" s="19"/>
      <c r="L37" s="36"/>
      <c r="N37" s="48"/>
    </row>
    <row r="38" spans="1:17" x14ac:dyDescent="0.15">
      <c r="A38" s="10" t="s">
        <v>9</v>
      </c>
      <c r="B38" s="8" t="s">
        <v>14</v>
      </c>
      <c r="C38" s="22">
        <f t="shared" si="10"/>
        <v>0</v>
      </c>
      <c r="D38" s="24">
        <f t="shared" si="10"/>
        <v>0</v>
      </c>
      <c r="E38" s="24">
        <f t="shared" si="10"/>
        <v>0</v>
      </c>
      <c r="F38" s="24"/>
      <c r="G38" s="24">
        <f t="shared" si="10"/>
        <v>0</v>
      </c>
      <c r="H38" s="24">
        <f t="shared" si="10"/>
        <v>0</v>
      </c>
      <c r="I38" s="24">
        <f t="shared" si="10"/>
        <v>0</v>
      </c>
      <c r="J38" s="22">
        <f>SUM(I36:I38)</f>
        <v>50186</v>
      </c>
      <c r="K38" s="22">
        <f>J38+'８月'!K38</f>
        <v>237260</v>
      </c>
      <c r="L38" s="37">
        <f t="shared" ref="L38" si="11">IF(ISERROR(K38/M38)," ",K38/M38)</f>
        <v>1.300083289496756</v>
      </c>
      <c r="M38" s="59">
        <v>182496</v>
      </c>
      <c r="N38" s="56">
        <v>24878</v>
      </c>
      <c r="O38" s="92"/>
    </row>
    <row r="39" spans="1:17" x14ac:dyDescent="0.15">
      <c r="A39" s="8"/>
      <c r="B39" s="9" t="s">
        <v>41</v>
      </c>
      <c r="C39" s="22">
        <f t="shared" ref="C39:H39" si="12">SUM(C36:C38)</f>
        <v>0</v>
      </c>
      <c r="D39" s="22">
        <f t="shared" si="12"/>
        <v>27525</v>
      </c>
      <c r="E39" s="22">
        <f t="shared" si="12"/>
        <v>0</v>
      </c>
      <c r="F39" s="53">
        <f t="shared" si="12"/>
        <v>22661</v>
      </c>
      <c r="G39" s="53">
        <f t="shared" si="12"/>
        <v>0</v>
      </c>
      <c r="H39" s="53">
        <f t="shared" si="12"/>
        <v>0</v>
      </c>
      <c r="I39" s="22">
        <f>SUM(C39:H39)</f>
        <v>50186</v>
      </c>
      <c r="J39" s="41"/>
      <c r="K39" s="41"/>
      <c r="L39" s="38"/>
      <c r="M39" s="18"/>
      <c r="N39" s="18"/>
    </row>
    <row r="40" spans="1:17" x14ac:dyDescent="0.15">
      <c r="A40" s="40" t="s">
        <v>54</v>
      </c>
      <c r="B40" s="40"/>
      <c r="C40" s="41">
        <v>0</v>
      </c>
      <c r="D40" s="41">
        <v>24878</v>
      </c>
      <c r="E40" s="41">
        <v>0</v>
      </c>
      <c r="F40" s="41">
        <v>0</v>
      </c>
      <c r="G40" s="41">
        <v>0</v>
      </c>
      <c r="H40" s="41">
        <v>0</v>
      </c>
      <c r="I40" s="45">
        <v>24878</v>
      </c>
      <c r="J40" s="41"/>
      <c r="K40" s="41"/>
      <c r="L40" s="38"/>
      <c r="M40" s="18"/>
      <c r="N40" s="18"/>
    </row>
    <row r="41" spans="1:17" s="39" customFormat="1" x14ac:dyDescent="0.15">
      <c r="A41" s="34" t="s">
        <v>69</v>
      </c>
      <c r="B41" s="38" t="str">
        <f t="shared" ref="B41:I41" si="13">IF(ISERROR(B39/B40)," ",B39/B40)</f>
        <v xml:space="preserve"> </v>
      </c>
      <c r="C41" s="136" t="str">
        <f t="shared" si="13"/>
        <v xml:space="preserve"> </v>
      </c>
      <c r="D41" s="136">
        <f t="shared" si="13"/>
        <v>1.1063992282337809</v>
      </c>
      <c r="E41" s="136" t="str">
        <f t="shared" si="13"/>
        <v xml:space="preserve"> </v>
      </c>
      <c r="F41" s="136" t="s">
        <v>71</v>
      </c>
      <c r="G41" s="136" t="str">
        <f t="shared" si="13"/>
        <v xml:space="preserve"> </v>
      </c>
      <c r="H41" s="136" t="str">
        <f t="shared" si="13"/>
        <v xml:space="preserve"> </v>
      </c>
      <c r="I41" s="136">
        <f t="shared" si="13"/>
        <v>2.0172843476163678</v>
      </c>
      <c r="J41" s="44"/>
      <c r="K41" s="44"/>
      <c r="L41" s="37" t="str">
        <f>IF(ISERROR(K41/M41)," ",K41/M41)</f>
        <v xml:space="preserve"> </v>
      </c>
    </row>
    <row r="42" spans="1:17" x14ac:dyDescent="0.15">
      <c r="A42" s="11"/>
      <c r="B42" s="11" t="s">
        <v>12</v>
      </c>
      <c r="C42" s="15">
        <f>C36+'８月'!C42</f>
        <v>2937</v>
      </c>
      <c r="D42" s="15">
        <f>D36+'８月'!D42</f>
        <v>5241</v>
      </c>
      <c r="E42" s="15">
        <f>E36+'８月'!E42</f>
        <v>0</v>
      </c>
      <c r="F42" s="15">
        <f>F36+'８月'!F42</f>
        <v>39125</v>
      </c>
      <c r="G42" s="15">
        <f>G36+'８月'!G42</f>
        <v>977</v>
      </c>
      <c r="H42" s="15">
        <f>H36+'８月'!H42</f>
        <v>0</v>
      </c>
      <c r="I42" s="15">
        <f>SUM(C42:H42)</f>
        <v>48280</v>
      </c>
      <c r="J42" s="45"/>
      <c r="K42" s="66"/>
      <c r="L42" s="35"/>
      <c r="M42" s="18"/>
      <c r="N42" s="18"/>
    </row>
    <row r="43" spans="1:17" x14ac:dyDescent="0.15">
      <c r="A43" s="10"/>
      <c r="B43" s="10" t="s">
        <v>13</v>
      </c>
      <c r="C43" s="19">
        <f>C37+'８月'!C43</f>
        <v>18716</v>
      </c>
      <c r="D43" s="19">
        <f>D37+'８月'!D43</f>
        <v>48611</v>
      </c>
      <c r="E43" s="19">
        <f>E37+'８月'!E43</f>
        <v>0</v>
      </c>
      <c r="F43" s="19">
        <f>F37+'８月'!F43</f>
        <v>110820</v>
      </c>
      <c r="G43" s="19">
        <f>G37+'８月'!G43</f>
        <v>10833</v>
      </c>
      <c r="H43" s="19">
        <f>H37+'８月'!H43</f>
        <v>0</v>
      </c>
      <c r="I43" s="19">
        <f>SUM(C43:H43)</f>
        <v>188980</v>
      </c>
      <c r="J43" s="63"/>
      <c r="K43" s="67"/>
      <c r="L43" s="36"/>
      <c r="M43" s="18"/>
      <c r="Q43" s="18"/>
    </row>
    <row r="44" spans="1:17" x14ac:dyDescent="0.15">
      <c r="A44" s="10" t="s">
        <v>53</v>
      </c>
      <c r="B44" s="8" t="s">
        <v>14</v>
      </c>
      <c r="C44" s="22">
        <f>C38</f>
        <v>0</v>
      </c>
      <c r="D44" s="22">
        <f>D38+'８月'!D44</f>
        <v>0</v>
      </c>
      <c r="E44" s="22">
        <f>E38+'８月'!E44</f>
        <v>0</v>
      </c>
      <c r="F44" s="22">
        <f>F38+'８月'!F44</f>
        <v>0</v>
      </c>
      <c r="G44" s="22">
        <f>G38+'８月'!G44</f>
        <v>0</v>
      </c>
      <c r="H44" s="22">
        <f>H38+'８月'!H44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7" x14ac:dyDescent="0.15">
      <c r="A45" s="68"/>
      <c r="B45" s="9" t="s">
        <v>41</v>
      </c>
      <c r="C45" s="25">
        <f t="shared" ref="C45:H45" si="14">SUM(C42:C44)</f>
        <v>21653</v>
      </c>
      <c r="D45" s="25">
        <f t="shared" si="14"/>
        <v>53852</v>
      </c>
      <c r="E45" s="25">
        <f t="shared" si="14"/>
        <v>0</v>
      </c>
      <c r="F45" s="25">
        <f t="shared" si="14"/>
        <v>149945</v>
      </c>
      <c r="G45" s="25">
        <f t="shared" si="14"/>
        <v>11810</v>
      </c>
      <c r="H45" s="25">
        <f t="shared" si="14"/>
        <v>0</v>
      </c>
      <c r="I45" s="17">
        <f>SUM(C45:H45)</f>
        <v>237260</v>
      </c>
      <c r="J45" s="41"/>
      <c r="K45" s="25">
        <f>K5+K8+K11+K14+K17+K20+K23+K26+K29+K32+K35</f>
        <v>237260</v>
      </c>
      <c r="L45" s="38"/>
      <c r="M45" s="18"/>
      <c r="N45" s="18"/>
    </row>
    <row r="46" spans="1:17" x14ac:dyDescent="0.15">
      <c r="A46" s="69" t="s">
        <v>55</v>
      </c>
      <c r="B46" s="40"/>
      <c r="C46" s="41">
        <v>0</v>
      </c>
      <c r="D46" s="41">
        <v>63958</v>
      </c>
      <c r="E46" s="41">
        <v>0</v>
      </c>
      <c r="F46" s="41">
        <v>105567</v>
      </c>
      <c r="G46" s="41">
        <v>12971</v>
      </c>
      <c r="H46" s="41">
        <v>0</v>
      </c>
      <c r="I46" s="41">
        <v>182496</v>
      </c>
      <c r="J46" s="41"/>
      <c r="K46" s="41">
        <v>169525</v>
      </c>
      <c r="L46" s="38"/>
      <c r="M46" s="18"/>
      <c r="N46" s="18"/>
    </row>
    <row r="47" spans="1:17" s="39" customFormat="1" x14ac:dyDescent="0.15">
      <c r="A47" s="34" t="s">
        <v>56</v>
      </c>
      <c r="B47" s="38" t="str">
        <f>IF(ISERROR(B45/B46)," ",B45/B46)</f>
        <v xml:space="preserve"> </v>
      </c>
      <c r="C47" s="136" t="s">
        <v>71</v>
      </c>
      <c r="D47" s="38">
        <f t="shared" ref="D47:I47" si="15">IF(ISERROR(D45/D46)," ",D45/D46)</f>
        <v>0.84199005597423304</v>
      </c>
      <c r="E47" s="38" t="str">
        <f t="shared" si="15"/>
        <v xml:space="preserve"> </v>
      </c>
      <c r="F47" s="38">
        <f t="shared" si="15"/>
        <v>1.420377580114998</v>
      </c>
      <c r="G47" s="38">
        <f t="shared" si="15"/>
        <v>0.91049263742194131</v>
      </c>
      <c r="H47" s="38" t="str">
        <f t="shared" si="15"/>
        <v xml:space="preserve"> </v>
      </c>
      <c r="I47" s="38">
        <f t="shared" si="15"/>
        <v>1.300083289496756</v>
      </c>
      <c r="J47" s="44" t="str">
        <f>IF(ISERROR(J45/J46)," ",J45/J46)</f>
        <v xml:space="preserve"> </v>
      </c>
      <c r="K47" s="38">
        <f>IF(ISERROR(K45/K46)," ",K45/K46)</f>
        <v>1.3995575873764932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N47"/>
  <sheetViews>
    <sheetView showZeros="0" zoomScaleNormal="100" zoomScaleSheetLayoutView="100" workbookViewId="0">
      <pane xSplit="2" ySplit="2" topLeftCell="C3" activePane="bottomRight" state="frozen"/>
      <selection pane="topRight"/>
      <selection pane="bottomLeft"/>
      <selection pane="bottomRight" activeCell="G11" sqref="G11"/>
    </sheetView>
  </sheetViews>
  <sheetFormatPr defaultColWidth="7.125" defaultRowHeight="13.5" x14ac:dyDescent="0.15"/>
  <cols>
    <col min="1" max="1" width="14.75" style="70" customWidth="1"/>
    <col min="2" max="2" width="8.625" style="7" customWidth="1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7.125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74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15"/>
      <c r="G3" s="15"/>
      <c r="H3" s="16"/>
      <c r="I3" s="15">
        <f t="shared" ref="I3:I35" si="0">SUM(C3:H3)</f>
        <v>0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/>
      <c r="G4" s="19"/>
      <c r="H4" s="20"/>
      <c r="I4" s="19">
        <f t="shared" si="0"/>
        <v>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J5+'９月'!K5</f>
        <v>3974</v>
      </c>
      <c r="L5" s="137" t="s">
        <v>71</v>
      </c>
      <c r="M5" s="59">
        <v>0</v>
      </c>
      <c r="N5" s="56">
        <v>0</v>
      </c>
    </row>
    <row r="6" spans="1:14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J8+'９月'!K8</f>
        <v>53852</v>
      </c>
      <c r="L8" s="37">
        <f t="shared" ref="L8" si="1">IF(ISERROR(K8/M8)," ",K8/M8)</f>
        <v>0.92438676897196903</v>
      </c>
      <c r="M8" s="59">
        <v>58257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5">
        <f t="shared" si="0"/>
        <v>0</v>
      </c>
      <c r="J9" s="17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 t="shared" si="0"/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22">
        <f t="shared" si="0"/>
        <v>0</v>
      </c>
      <c r="J11" s="24">
        <f>SUM(I9:I11)</f>
        <v>0</v>
      </c>
      <c r="K11" s="19">
        <f>J11+'９月'!K11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J14+'９月'!K14</f>
        <v>0</v>
      </c>
      <c r="L14" s="145" t="s">
        <v>73</v>
      </c>
      <c r="M14" s="59">
        <v>21297</v>
      </c>
      <c r="N14" s="56">
        <v>21297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J17+'９月'!K17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J20+'９月'!K20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J23+'９月'!K23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J26+'９月'!K26</f>
        <v>0</v>
      </c>
      <c r="L26" s="37" t="str">
        <f t="shared" ref="L26" si="6">IF(ISERROR(K26/M26)," ",K26/M26)</f>
        <v xml:space="preserve"> </v>
      </c>
      <c r="M26" s="59">
        <v>0</v>
      </c>
      <c r="N26" s="56">
        <v>0</v>
      </c>
    </row>
    <row r="27" spans="1:14" x14ac:dyDescent="0.15">
      <c r="A27" s="11"/>
      <c r="B27" s="11" t="s">
        <v>12</v>
      </c>
      <c r="C27" s="15"/>
      <c r="D27" s="83"/>
      <c r="E27" s="15"/>
      <c r="F27" s="15"/>
      <c r="G27" s="15"/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/>
      <c r="J29" s="24">
        <f>SUM(I27:I29)</f>
        <v>0</v>
      </c>
      <c r="K29" s="22">
        <f>J29+'９月'!K29</f>
        <v>4852</v>
      </c>
      <c r="L29" s="37">
        <f>IF(ISERROR(K29/M29)," ",K29/M29)</f>
        <v>0.37484548825710756</v>
      </c>
      <c r="M29" s="59">
        <v>12944</v>
      </c>
      <c r="N29" s="56">
        <v>12944</v>
      </c>
    </row>
    <row r="30" spans="1:14" x14ac:dyDescent="0.15">
      <c r="A30" s="10"/>
      <c r="B30" s="13" t="s">
        <v>12</v>
      </c>
      <c r="C30" s="19"/>
      <c r="D30" s="19"/>
      <c r="E30" s="19"/>
      <c r="F30" s="19"/>
      <c r="G30" s="19"/>
      <c r="H30" s="19"/>
      <c r="I30" s="15">
        <f t="shared" si="0"/>
        <v>0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/>
      <c r="G31" s="19"/>
      <c r="H31" s="19"/>
      <c r="I31" s="19">
        <f t="shared" si="0"/>
        <v>0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19"/>
      <c r="I32" s="22">
        <f t="shared" si="0"/>
        <v>0</v>
      </c>
      <c r="J32" s="21"/>
      <c r="K32" s="22">
        <f>J32+'９月'!K32</f>
        <v>149945</v>
      </c>
      <c r="L32" s="37">
        <f t="shared" ref="L32" si="7">IF(ISERROR(K32/M32)," ",K32/M32)</f>
        <v>1.3476021857137721</v>
      </c>
      <c r="M32" s="59">
        <v>111268</v>
      </c>
      <c r="N32" s="56"/>
    </row>
    <row r="33" spans="1:14" x14ac:dyDescent="0.15">
      <c r="A33" s="1"/>
      <c r="B33" s="11" t="s">
        <v>12</v>
      </c>
      <c r="C33" s="15"/>
      <c r="D33" s="15"/>
      <c r="E33" s="15"/>
      <c r="F33" s="15"/>
      <c r="G33" s="15">
        <v>831</v>
      </c>
      <c r="H33" s="16"/>
      <c r="I33" s="15">
        <f t="shared" si="0"/>
        <v>831</v>
      </c>
      <c r="J33" s="17"/>
      <c r="K33" s="15"/>
      <c r="L33" s="133"/>
      <c r="M33" s="47"/>
      <c r="N33" s="47"/>
    </row>
    <row r="34" spans="1:14" x14ac:dyDescent="0.15">
      <c r="A34" s="2"/>
      <c r="B34" s="10" t="s">
        <v>13</v>
      </c>
      <c r="C34" s="19"/>
      <c r="D34" s="19"/>
      <c r="E34" s="19"/>
      <c r="F34" s="19"/>
      <c r="G34" s="19">
        <v>1046</v>
      </c>
      <c r="H34" s="20"/>
      <c r="I34" s="19">
        <f t="shared" si="0"/>
        <v>1046</v>
      </c>
      <c r="J34" s="21"/>
      <c r="K34" s="19"/>
      <c r="L34" s="134"/>
      <c r="M34" s="47"/>
      <c r="N34" s="47"/>
    </row>
    <row r="35" spans="1:14" x14ac:dyDescent="0.15">
      <c r="A35" s="8" t="s">
        <v>70</v>
      </c>
      <c r="B35" s="8" t="s">
        <v>14</v>
      </c>
      <c r="C35" s="19"/>
      <c r="D35" s="19"/>
      <c r="E35" s="19"/>
      <c r="F35" s="19"/>
      <c r="G35" s="19"/>
      <c r="H35" s="20"/>
      <c r="I35" s="22">
        <f t="shared" si="0"/>
        <v>0</v>
      </c>
      <c r="J35" s="24">
        <f>SUM(I33:I35)</f>
        <v>1877</v>
      </c>
      <c r="K35" s="22">
        <f>J35+'９月'!K35</f>
        <v>26514</v>
      </c>
      <c r="L35" s="37">
        <f t="shared" ref="L35" si="8">IF(ISERROR(K35/M35)," ",K35/M35)</f>
        <v>2.0440983732942719</v>
      </c>
      <c r="M35" s="59">
        <v>12971</v>
      </c>
      <c r="N35" s="56">
        <v>0</v>
      </c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C36:I38" si="9">D3+D6+D9+D12+D15+D18+D21+D24+D27+D30+D33</f>
        <v>0</v>
      </c>
      <c r="E36" s="17">
        <f t="shared" si="9"/>
        <v>0</v>
      </c>
      <c r="F36" s="17">
        <f t="shared" si="9"/>
        <v>0</v>
      </c>
      <c r="G36" s="17">
        <f t="shared" si="9"/>
        <v>831</v>
      </c>
      <c r="H36" s="17">
        <f t="shared" si="9"/>
        <v>0</v>
      </c>
      <c r="I36" s="17">
        <f t="shared" si="9"/>
        <v>831</v>
      </c>
      <c r="J36" s="17">
        <f>J3+J6+J9+J12+J15+J18+J21+J24+J27+J30+J33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>C4+C7+C10+C13+C16+C19+C22+C25+C28+C31+C34</f>
        <v>0</v>
      </c>
      <c r="D37" s="21">
        <f t="shared" si="9"/>
        <v>0</v>
      </c>
      <c r="E37" s="21">
        <f t="shared" si="9"/>
        <v>0</v>
      </c>
      <c r="F37" s="21">
        <f t="shared" si="9"/>
        <v>0</v>
      </c>
      <c r="G37" s="21">
        <f t="shared" si="9"/>
        <v>1046</v>
      </c>
      <c r="H37" s="21">
        <f t="shared" si="9"/>
        <v>0</v>
      </c>
      <c r="I37" s="21">
        <f t="shared" si="9"/>
        <v>1046</v>
      </c>
      <c r="J37" s="31"/>
      <c r="K37" s="19"/>
      <c r="L37" s="36"/>
      <c r="M37" s="18"/>
      <c r="N37" s="48"/>
    </row>
    <row r="38" spans="1:14" x14ac:dyDescent="0.15">
      <c r="A38" s="10" t="s">
        <v>9</v>
      </c>
      <c r="B38" s="8" t="s">
        <v>14</v>
      </c>
      <c r="C38" s="22">
        <f t="shared" si="9"/>
        <v>0</v>
      </c>
      <c r="D38" s="24">
        <f t="shared" si="9"/>
        <v>0</v>
      </c>
      <c r="E38" s="24">
        <f t="shared" si="9"/>
        <v>0</v>
      </c>
      <c r="F38" s="24">
        <f t="shared" si="9"/>
        <v>0</v>
      </c>
      <c r="G38" s="24">
        <f t="shared" si="9"/>
        <v>0</v>
      </c>
      <c r="H38" s="24">
        <f t="shared" si="9"/>
        <v>0</v>
      </c>
      <c r="I38" s="24">
        <f>I5+I8+I11+I14+I17+I20+I23+I26+I29+I32+I35</f>
        <v>0</v>
      </c>
      <c r="J38" s="33">
        <f>SUM(I36:I38)</f>
        <v>1877</v>
      </c>
      <c r="K38" s="22">
        <f>J38+'９月'!K38</f>
        <v>239137</v>
      </c>
      <c r="L38" s="37">
        <f t="shared" ref="L38" si="10">IF(ISERROR(K38/M38)," ",K38/M38)</f>
        <v>1.1033510660385628</v>
      </c>
      <c r="M38" s="59">
        <v>216737</v>
      </c>
      <c r="N38" s="56">
        <v>34241</v>
      </c>
    </row>
    <row r="39" spans="1:14" x14ac:dyDescent="0.15">
      <c r="A39" s="8"/>
      <c r="B39" s="9" t="s">
        <v>41</v>
      </c>
      <c r="C39" s="25">
        <f>SUM(C36:C38)</f>
        <v>0</v>
      </c>
      <c r="D39" s="25">
        <f t="shared" ref="D39:H39" si="11">SUM(D36:D38)</f>
        <v>0</v>
      </c>
      <c r="E39" s="25">
        <f t="shared" si="11"/>
        <v>0</v>
      </c>
      <c r="F39" s="129">
        <f t="shared" si="11"/>
        <v>0</v>
      </c>
      <c r="G39" s="129">
        <f t="shared" si="11"/>
        <v>1877</v>
      </c>
      <c r="H39" s="129">
        <f t="shared" si="11"/>
        <v>0</v>
      </c>
      <c r="I39" s="25">
        <f>SUM(C39:H39)</f>
        <v>1877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12944</v>
      </c>
      <c r="D40" s="41">
        <v>0</v>
      </c>
      <c r="E40" s="41">
        <v>0</v>
      </c>
      <c r="F40" s="41">
        <v>648</v>
      </c>
      <c r="G40" s="41">
        <v>20649</v>
      </c>
      <c r="H40" s="41">
        <v>0</v>
      </c>
      <c r="I40" s="41">
        <v>34241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12">IF(ISERROR(B39/B40)," ",B39/B40)</f>
        <v xml:space="preserve"> </v>
      </c>
      <c r="C41" s="143" t="s">
        <v>73</v>
      </c>
      <c r="D41" s="38" t="str">
        <f t="shared" si="12"/>
        <v xml:space="preserve"> </v>
      </c>
      <c r="E41" s="38" t="str">
        <f t="shared" si="12"/>
        <v xml:space="preserve"> </v>
      </c>
      <c r="F41" s="143" t="s">
        <v>73</v>
      </c>
      <c r="G41" s="38">
        <f t="shared" si="12"/>
        <v>9.0900285728122421E-2</v>
      </c>
      <c r="H41" s="38" t="str">
        <f t="shared" si="12"/>
        <v xml:space="preserve"> </v>
      </c>
      <c r="I41" s="38">
        <f t="shared" si="12"/>
        <v>5.4817324260389592E-2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C36+'９月'!C42</f>
        <v>2937</v>
      </c>
      <c r="D42" s="15">
        <f>D36+'９月'!D42</f>
        <v>5241</v>
      </c>
      <c r="E42" s="15">
        <f>E36+'９月'!E42</f>
        <v>0</v>
      </c>
      <c r="F42" s="15">
        <f>F36+'９月'!F42</f>
        <v>39125</v>
      </c>
      <c r="G42" s="15">
        <f>G36+'９月'!G42</f>
        <v>1808</v>
      </c>
      <c r="H42" s="15">
        <f>H36+'９月'!H42</f>
        <v>0</v>
      </c>
      <c r="I42" s="15">
        <f>SUM(C42:H42)</f>
        <v>49111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C37+'９月'!C43</f>
        <v>18716</v>
      </c>
      <c r="D43" s="19">
        <f>D37+'９月'!D43</f>
        <v>48611</v>
      </c>
      <c r="E43" s="19">
        <f>E37+'９月'!E43</f>
        <v>0</v>
      </c>
      <c r="F43" s="19">
        <f>F37+'９月'!F43</f>
        <v>110820</v>
      </c>
      <c r="G43" s="19">
        <f>G37+'９月'!G43</f>
        <v>11879</v>
      </c>
      <c r="H43" s="19">
        <f>H37+'９月'!H43</f>
        <v>0</v>
      </c>
      <c r="I43" s="19">
        <f>SUM(C43:H43)</f>
        <v>190026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22">
        <f>C38</f>
        <v>0</v>
      </c>
      <c r="D44" s="22">
        <f>D38+'９月'!D44</f>
        <v>0</v>
      </c>
      <c r="E44" s="22">
        <f>E38+'９月'!E44</f>
        <v>0</v>
      </c>
      <c r="F44" s="22">
        <f>F38+'９月'!F44</f>
        <v>0</v>
      </c>
      <c r="G44" s="22">
        <f>G38+'９月'!G44</f>
        <v>0</v>
      </c>
      <c r="H44" s="22">
        <f>H38+'９月'!H44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3">SUM(C42:C44)</f>
        <v>21653</v>
      </c>
      <c r="D45" s="25">
        <f t="shared" si="13"/>
        <v>53852</v>
      </c>
      <c r="E45" s="25">
        <f t="shared" si="13"/>
        <v>0</v>
      </c>
      <c r="F45" s="25">
        <f t="shared" si="13"/>
        <v>149945</v>
      </c>
      <c r="G45" s="25">
        <f t="shared" si="13"/>
        <v>13687</v>
      </c>
      <c r="H45" s="25">
        <f t="shared" si="13"/>
        <v>0</v>
      </c>
      <c r="I45" s="25">
        <f>SUM(C45:H45)</f>
        <v>239137</v>
      </c>
      <c r="J45" s="41"/>
      <c r="K45" s="25">
        <f>K5+K8+K11+K14+K17+K20+K23+K26+K29+K32+K35</f>
        <v>239137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12944</v>
      </c>
      <c r="D46" s="41">
        <v>63958</v>
      </c>
      <c r="E46" s="41">
        <v>0</v>
      </c>
      <c r="F46" s="41">
        <v>106215</v>
      </c>
      <c r="G46" s="41">
        <v>33620</v>
      </c>
      <c r="H46" s="41">
        <v>0</v>
      </c>
      <c r="I46" s="41">
        <v>216737</v>
      </c>
      <c r="J46" s="41"/>
      <c r="K46" s="41">
        <v>203766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38">
        <f>IF(ISERROR(C45/C46)," ",C45/C46)</f>
        <v>1.6728213844252162</v>
      </c>
      <c r="D47" s="38">
        <f t="shared" ref="D47:I47" si="14">IF(ISERROR(D45/D46)," ",D45/D46)</f>
        <v>0.84199005597423304</v>
      </c>
      <c r="E47" s="38" t="str">
        <f t="shared" si="14"/>
        <v xml:space="preserve"> </v>
      </c>
      <c r="F47" s="38">
        <f t="shared" si="14"/>
        <v>1.4117120933954714</v>
      </c>
      <c r="G47" s="38">
        <f t="shared" si="14"/>
        <v>0.40710886377156452</v>
      </c>
      <c r="H47" s="38" t="str">
        <f t="shared" si="14"/>
        <v xml:space="preserve"> </v>
      </c>
      <c r="I47" s="38">
        <f t="shared" si="14"/>
        <v>1.1033510660385628</v>
      </c>
      <c r="J47" s="44" t="str">
        <f>IF(ISERROR(J45/J46)," ",J45/J46)</f>
        <v xml:space="preserve"> </v>
      </c>
      <c r="K47" s="38">
        <f>IF(ISERROR(K45/K46)," ",K45/K46)</f>
        <v>1.173586368677797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7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47"/>
  <sheetViews>
    <sheetView showZeros="0" zoomScaleNormal="100" workbookViewId="0">
      <pane xSplit="2" ySplit="2" topLeftCell="C3" activePane="bottomRight" state="frozen"/>
      <selection pane="topRight"/>
      <selection pane="bottomLeft"/>
      <selection pane="bottomRight"/>
    </sheetView>
  </sheetViews>
  <sheetFormatPr defaultRowHeight="13.5" x14ac:dyDescent="0.15"/>
  <cols>
    <col min="1" max="1" width="14.75" style="70" customWidth="1"/>
    <col min="2" max="2" width="9" style="7"/>
    <col min="3" max="11" width="10.625" style="7" customWidth="1"/>
    <col min="12" max="12" width="11.5" style="39" customWidth="1"/>
    <col min="13" max="13" width="9.875" style="7" customWidth="1"/>
    <col min="14" max="14" width="9.125" style="7" customWidth="1"/>
    <col min="15" max="16384" width="9" style="7"/>
  </cols>
  <sheetData>
    <row r="1" spans="1:15" ht="13.5" customHeight="1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147"/>
    </row>
    <row r="2" spans="1:15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146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5" x14ac:dyDescent="0.15">
      <c r="A3" s="62"/>
      <c r="B3" s="11" t="s">
        <v>12</v>
      </c>
      <c r="C3" s="15"/>
      <c r="D3" s="15"/>
      <c r="E3" s="15"/>
      <c r="F3" s="16"/>
      <c r="G3" s="149">
        <v>263</v>
      </c>
      <c r="H3" s="16"/>
      <c r="I3" s="15">
        <f>SUM(C3:H3)</f>
        <v>263</v>
      </c>
      <c r="J3" s="17"/>
      <c r="K3" s="15"/>
      <c r="L3" s="35"/>
      <c r="M3" s="18"/>
      <c r="N3" s="48"/>
      <c r="O3" s="75"/>
    </row>
    <row r="4" spans="1:15" x14ac:dyDescent="0.15">
      <c r="A4" s="61"/>
      <c r="B4" s="10" t="s">
        <v>13</v>
      </c>
      <c r="C4" s="19"/>
      <c r="D4" s="19"/>
      <c r="E4" s="19"/>
      <c r="F4" s="20"/>
      <c r="G4" s="149">
        <v>1153</v>
      </c>
      <c r="H4" s="20"/>
      <c r="I4" s="19">
        <f t="shared" ref="I4:I43" si="0">SUM(C4:H4)</f>
        <v>1153</v>
      </c>
      <c r="J4" s="21"/>
      <c r="K4" s="19"/>
      <c r="L4" s="36"/>
      <c r="M4" s="18"/>
      <c r="N4" s="48"/>
      <c r="O4" s="75"/>
    </row>
    <row r="5" spans="1:15" x14ac:dyDescent="0.15">
      <c r="A5" s="60" t="s">
        <v>15</v>
      </c>
      <c r="B5" s="8" t="s">
        <v>14</v>
      </c>
      <c r="C5" s="22"/>
      <c r="D5" s="22"/>
      <c r="E5" s="22"/>
      <c r="F5" s="23"/>
      <c r="G5" s="22"/>
      <c r="H5" s="23"/>
      <c r="I5" s="22">
        <f t="shared" si="0"/>
        <v>0</v>
      </c>
      <c r="J5" s="24">
        <f>SUM(I3:I5)</f>
        <v>1416</v>
      </c>
      <c r="K5" s="22">
        <f>J5+'１０月'!K5</f>
        <v>5390</v>
      </c>
      <c r="L5" s="137" t="s">
        <v>71</v>
      </c>
      <c r="M5" s="59">
        <v>0</v>
      </c>
      <c r="N5" s="56">
        <v>0</v>
      </c>
      <c r="O5" s="75"/>
    </row>
    <row r="6" spans="1:15" x14ac:dyDescent="0.15">
      <c r="A6" s="11"/>
      <c r="B6" s="11" t="s">
        <v>12</v>
      </c>
      <c r="C6" s="15"/>
      <c r="D6" s="148">
        <v>2065</v>
      </c>
      <c r="E6" s="15"/>
      <c r="F6" s="15"/>
      <c r="G6" s="15"/>
      <c r="H6" s="16"/>
      <c r="I6" s="15">
        <f t="shared" si="0"/>
        <v>2065</v>
      </c>
      <c r="J6" s="17"/>
      <c r="K6" s="15"/>
      <c r="L6" s="35"/>
      <c r="M6" s="18"/>
      <c r="N6" s="48"/>
      <c r="O6" s="75"/>
    </row>
    <row r="7" spans="1:15" x14ac:dyDescent="0.15">
      <c r="A7" s="10"/>
      <c r="B7" s="10" t="s">
        <v>13</v>
      </c>
      <c r="C7" s="19"/>
      <c r="D7" s="148">
        <v>20417</v>
      </c>
      <c r="E7" s="19"/>
      <c r="F7" s="19"/>
      <c r="G7" s="19"/>
      <c r="H7" s="20"/>
      <c r="I7" s="19">
        <f t="shared" si="0"/>
        <v>20417</v>
      </c>
      <c r="J7" s="21"/>
      <c r="K7" s="19"/>
      <c r="L7" s="36"/>
      <c r="M7" s="18"/>
      <c r="N7" s="48"/>
      <c r="O7" s="75"/>
    </row>
    <row r="8" spans="1:15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22482</v>
      </c>
      <c r="K8" s="22">
        <f>J8+'１０月'!K8</f>
        <v>76334</v>
      </c>
      <c r="L8" s="37">
        <f t="shared" ref="L8" si="1">IF(ISERROR(K8/M8)," ",K8/M8)</f>
        <v>1.250045033980185</v>
      </c>
      <c r="M8" s="59">
        <v>61065</v>
      </c>
      <c r="N8" s="56">
        <v>2808</v>
      </c>
      <c r="O8" s="75"/>
    </row>
    <row r="9" spans="1:15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  <c r="O9" s="75"/>
    </row>
    <row r="10" spans="1:15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  <c r="O10" s="75"/>
    </row>
    <row r="11" spans="1:15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J11+'１０月'!K11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  <c r="O11" s="75"/>
    </row>
    <row r="12" spans="1:15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  <c r="O12" s="75"/>
    </row>
    <row r="13" spans="1:15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  <c r="O13" s="75"/>
    </row>
    <row r="14" spans="1:15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>SUM(C14:H14)</f>
        <v>0</v>
      </c>
      <c r="J14" s="24">
        <f>SUM(I12:I14)</f>
        <v>0</v>
      </c>
      <c r="K14" s="22">
        <f>J14+'１０月'!K14</f>
        <v>0</v>
      </c>
      <c r="L14" s="150" t="s">
        <v>73</v>
      </c>
      <c r="M14" s="59">
        <v>21297</v>
      </c>
      <c r="N14" s="56">
        <v>0</v>
      </c>
      <c r="O14" s="75"/>
    </row>
    <row r="15" spans="1:15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  <c r="O15" s="75"/>
    </row>
    <row r="16" spans="1:15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  <c r="O16" s="75"/>
    </row>
    <row r="17" spans="1:15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J17+'１０月'!K17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  <c r="O17" s="75"/>
    </row>
    <row r="18" spans="1:15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  <c r="O18" s="75"/>
    </row>
    <row r="19" spans="1:15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  <c r="O19" s="75"/>
    </row>
    <row r="20" spans="1:15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J20+'１０月'!K20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  <c r="O20" s="75"/>
    </row>
    <row r="21" spans="1:15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  <c r="O21" s="75"/>
    </row>
    <row r="22" spans="1:15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  <c r="O22" s="75"/>
    </row>
    <row r="23" spans="1:15" x14ac:dyDescent="0.15">
      <c r="A23" s="8" t="s">
        <v>26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J23+'１０月'!K23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  <c r="O23" s="75"/>
    </row>
    <row r="24" spans="1:15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  <c r="O24" s="75"/>
    </row>
    <row r="25" spans="1:15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  <c r="O25" s="75"/>
    </row>
    <row r="26" spans="1:15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J26+'１０月'!K26</f>
        <v>0</v>
      </c>
      <c r="L26" s="37" t="str">
        <f t="shared" ref="L26" si="6">IF(ISERROR(K26/M26)," ",K26/M26)</f>
        <v xml:space="preserve"> </v>
      </c>
      <c r="M26" s="59">
        <v>0</v>
      </c>
      <c r="N26" s="56">
        <v>0</v>
      </c>
      <c r="O26" s="75"/>
    </row>
    <row r="27" spans="1:15" x14ac:dyDescent="0.15">
      <c r="A27" s="11"/>
      <c r="B27" s="11" t="s">
        <v>12</v>
      </c>
      <c r="C27" s="15"/>
      <c r="D27" s="15"/>
      <c r="E27" s="15"/>
      <c r="F27" s="120"/>
      <c r="G27" s="15"/>
      <c r="H27" s="16"/>
      <c r="I27" s="15">
        <f t="shared" si="0"/>
        <v>0</v>
      </c>
      <c r="J27" s="17"/>
      <c r="K27" s="15"/>
      <c r="L27" s="35"/>
      <c r="M27" s="18"/>
      <c r="N27" s="48"/>
      <c r="O27" s="75"/>
    </row>
    <row r="28" spans="1:15" x14ac:dyDescent="0.15">
      <c r="A28" s="10"/>
      <c r="B28" s="10" t="s">
        <v>13</v>
      </c>
      <c r="C28" s="19"/>
      <c r="D28" s="19"/>
      <c r="E28" s="19"/>
      <c r="F28" s="121"/>
      <c r="G28" s="19"/>
      <c r="H28" s="20"/>
      <c r="I28" s="19">
        <f t="shared" si="0"/>
        <v>0</v>
      </c>
      <c r="J28" s="21"/>
      <c r="K28" s="19"/>
      <c r="L28" s="36"/>
      <c r="M28" s="18"/>
      <c r="N28" s="48"/>
      <c r="O28" s="75"/>
    </row>
    <row r="29" spans="1:15" x14ac:dyDescent="0.15">
      <c r="A29" s="8" t="s">
        <v>22</v>
      </c>
      <c r="B29" s="8" t="s">
        <v>14</v>
      </c>
      <c r="C29" s="19"/>
      <c r="D29" s="19"/>
      <c r="E29" s="19"/>
      <c r="F29" s="19"/>
      <c r="G29" s="19"/>
      <c r="H29" s="20"/>
      <c r="I29" s="22">
        <f t="shared" si="0"/>
        <v>0</v>
      </c>
      <c r="J29" s="24">
        <f>SUM(I27:I29)</f>
        <v>0</v>
      </c>
      <c r="K29" s="22">
        <f>J29+'１０月'!K29</f>
        <v>4852</v>
      </c>
      <c r="L29" s="37">
        <f t="shared" ref="L29" si="7">IF(ISERROR(K29/M29)," ",K29/M29)</f>
        <v>0.37484548825710756</v>
      </c>
      <c r="M29" s="59">
        <v>12944</v>
      </c>
      <c r="N29" s="56">
        <v>0</v>
      </c>
      <c r="O29" s="75"/>
    </row>
    <row r="30" spans="1:15" x14ac:dyDescent="0.15">
      <c r="A30" s="11"/>
      <c r="B30" s="11" t="s">
        <v>12</v>
      </c>
      <c r="C30" s="15"/>
      <c r="D30" s="15"/>
      <c r="E30" s="15"/>
      <c r="F30" s="15">
        <v>5573</v>
      </c>
      <c r="G30" s="15"/>
      <c r="H30" s="16"/>
      <c r="I30" s="15">
        <f t="shared" ref="I30:I35" si="8">SUM(C30:H30)</f>
        <v>5573</v>
      </c>
      <c r="J30" s="17"/>
      <c r="K30" s="15"/>
      <c r="L30" s="35"/>
      <c r="M30" s="18"/>
      <c r="N30" s="48"/>
      <c r="O30" s="75"/>
    </row>
    <row r="31" spans="1:15" x14ac:dyDescent="0.15">
      <c r="A31" s="10"/>
      <c r="B31" s="10" t="s">
        <v>13</v>
      </c>
      <c r="C31" s="19"/>
      <c r="D31" s="19"/>
      <c r="E31" s="19"/>
      <c r="F31" s="19">
        <v>19173</v>
      </c>
      <c r="G31" s="19"/>
      <c r="H31" s="20"/>
      <c r="I31" s="19">
        <f t="shared" si="8"/>
        <v>19173</v>
      </c>
      <c r="J31" s="21"/>
      <c r="K31" s="19"/>
      <c r="L31" s="36"/>
      <c r="M31" s="18"/>
      <c r="N31" s="48"/>
      <c r="O31" s="75"/>
    </row>
    <row r="32" spans="1:15" x14ac:dyDescent="0.15">
      <c r="A32" s="8" t="s">
        <v>58</v>
      </c>
      <c r="B32" s="8" t="s">
        <v>14</v>
      </c>
      <c r="C32" s="19"/>
      <c r="D32" s="19"/>
      <c r="E32" s="19"/>
      <c r="F32" s="19"/>
      <c r="G32" s="19"/>
      <c r="H32" s="20"/>
      <c r="I32" s="22">
        <f t="shared" si="8"/>
        <v>0</v>
      </c>
      <c r="J32" s="24">
        <f>SUM(I30:I32)</f>
        <v>24746</v>
      </c>
      <c r="K32" s="22">
        <f>J32+'１０月'!K32</f>
        <v>174691</v>
      </c>
      <c r="L32" s="37">
        <f t="shared" ref="L32" si="9">IF(ISERROR(K32/M32)," ",K32/M32)</f>
        <v>1.2876265027382821</v>
      </c>
      <c r="M32" s="59">
        <v>135669</v>
      </c>
      <c r="N32" s="56">
        <v>24401</v>
      </c>
      <c r="O32" s="75"/>
    </row>
    <row r="33" spans="1:15" x14ac:dyDescent="0.15">
      <c r="A33" s="11"/>
      <c r="B33" s="11" t="s">
        <v>12</v>
      </c>
      <c r="C33" s="15"/>
      <c r="D33" s="15"/>
      <c r="E33" s="15"/>
      <c r="F33" s="15"/>
      <c r="G33" s="15"/>
      <c r="H33" s="16"/>
      <c r="I33" s="15">
        <f t="shared" si="8"/>
        <v>0</v>
      </c>
      <c r="J33" s="17"/>
      <c r="K33" s="15"/>
      <c r="L33" s="138"/>
      <c r="M33" s="18"/>
      <c r="N33" s="48"/>
      <c r="O33" s="75"/>
    </row>
    <row r="34" spans="1:15" x14ac:dyDescent="0.15">
      <c r="A34" s="10"/>
      <c r="B34" s="10" t="s">
        <v>13</v>
      </c>
      <c r="C34" s="19"/>
      <c r="D34" s="19"/>
      <c r="E34" s="19"/>
      <c r="F34" s="19"/>
      <c r="G34" s="19"/>
      <c r="H34" s="20"/>
      <c r="I34" s="19">
        <f t="shared" si="8"/>
        <v>0</v>
      </c>
      <c r="J34" s="21"/>
      <c r="K34" s="19"/>
      <c r="L34" s="139"/>
      <c r="M34" s="18"/>
      <c r="N34" s="48"/>
      <c r="O34" s="75"/>
    </row>
    <row r="35" spans="1:15" x14ac:dyDescent="0.15">
      <c r="A35" s="8" t="s">
        <v>70</v>
      </c>
      <c r="B35" s="8" t="s">
        <v>14</v>
      </c>
      <c r="C35" s="19"/>
      <c r="D35" s="19"/>
      <c r="E35" s="19"/>
      <c r="F35" s="19"/>
      <c r="G35" s="19"/>
      <c r="H35" s="20"/>
      <c r="I35" s="22">
        <f t="shared" si="8"/>
        <v>0</v>
      </c>
      <c r="J35" s="24">
        <f>SUM(I33:I35)</f>
        <v>0</v>
      </c>
      <c r="K35" s="22">
        <f>J35+'１０月'!K35</f>
        <v>26514</v>
      </c>
      <c r="L35" s="37">
        <f t="shared" ref="L35" si="10">IF(ISERROR(K35/M35)," ",K35/M35)</f>
        <v>2.0440983732942719</v>
      </c>
      <c r="M35" s="59">
        <v>12971</v>
      </c>
      <c r="N35" s="56">
        <v>0</v>
      </c>
      <c r="O35" s="75"/>
    </row>
    <row r="36" spans="1:15" x14ac:dyDescent="0.15">
      <c r="A36" s="11"/>
      <c r="B36" s="11" t="s">
        <v>12</v>
      </c>
      <c r="C36" s="15">
        <f>C3+C6+C9+C12+C15+C18+C21+C24+C27+C30+C33</f>
        <v>0</v>
      </c>
      <c r="D36" s="17">
        <f t="shared" ref="C36:I38" si="11">D3+D6+D9+D12+D15+D18+D21+D24+D27+D30+D33</f>
        <v>2065</v>
      </c>
      <c r="E36" s="17">
        <f t="shared" si="11"/>
        <v>0</v>
      </c>
      <c r="F36" s="17">
        <f t="shared" si="11"/>
        <v>5573</v>
      </c>
      <c r="G36" s="17">
        <f t="shared" si="11"/>
        <v>263</v>
      </c>
      <c r="H36" s="17">
        <f t="shared" si="11"/>
        <v>0</v>
      </c>
      <c r="I36" s="17">
        <f t="shared" si="11"/>
        <v>7901</v>
      </c>
      <c r="J36" s="17">
        <f>J3+J6+J9+J12+J15+J18+J21+J24+J27+J30+J33</f>
        <v>0</v>
      </c>
      <c r="K36" s="15"/>
      <c r="L36" s="35"/>
      <c r="M36" s="18"/>
      <c r="N36" s="48">
        <v>0</v>
      </c>
      <c r="O36" s="75"/>
    </row>
    <row r="37" spans="1:15" x14ac:dyDescent="0.15">
      <c r="A37" s="10"/>
      <c r="B37" s="10" t="s">
        <v>13</v>
      </c>
      <c r="C37" s="19">
        <f>C4+C7+C10+C13+C16+C19+C22+C25+C28+C31+C34</f>
        <v>0</v>
      </c>
      <c r="D37" s="21">
        <f t="shared" si="11"/>
        <v>20417</v>
      </c>
      <c r="E37" s="21">
        <f t="shared" si="11"/>
        <v>0</v>
      </c>
      <c r="F37" s="21">
        <f t="shared" si="11"/>
        <v>19173</v>
      </c>
      <c r="G37" s="21">
        <f t="shared" si="11"/>
        <v>1153</v>
      </c>
      <c r="H37" s="21">
        <f t="shared" si="11"/>
        <v>0</v>
      </c>
      <c r="I37" s="21">
        <f t="shared" si="11"/>
        <v>40743</v>
      </c>
      <c r="J37" s="21"/>
      <c r="K37" s="19"/>
      <c r="L37" s="36"/>
      <c r="M37" s="18"/>
      <c r="N37" s="48"/>
      <c r="O37" s="75"/>
    </row>
    <row r="38" spans="1:15" x14ac:dyDescent="0.15">
      <c r="A38" s="10" t="s">
        <v>9</v>
      </c>
      <c r="B38" s="8" t="s">
        <v>14</v>
      </c>
      <c r="C38" s="22">
        <f t="shared" si="11"/>
        <v>0</v>
      </c>
      <c r="D38" s="24">
        <f t="shared" si="11"/>
        <v>0</v>
      </c>
      <c r="E38" s="24">
        <f t="shared" si="11"/>
        <v>0</v>
      </c>
      <c r="F38" s="24">
        <f t="shared" si="11"/>
        <v>0</v>
      </c>
      <c r="G38" s="24">
        <f t="shared" si="11"/>
        <v>0</v>
      </c>
      <c r="H38" s="24">
        <f t="shared" si="11"/>
        <v>0</v>
      </c>
      <c r="I38" s="24">
        <f t="shared" si="11"/>
        <v>0</v>
      </c>
      <c r="J38" s="24">
        <f>SUM(I36:I38)</f>
        <v>48644</v>
      </c>
      <c r="K38" s="22">
        <f>J38+'１０月'!K38</f>
        <v>287781</v>
      </c>
      <c r="L38" s="37">
        <f t="shared" ref="L38" si="12">IF(ISERROR(K38/M38)," ",K38/M38)</f>
        <v>1.1796914071146893</v>
      </c>
      <c r="M38" s="59">
        <v>243946</v>
      </c>
      <c r="N38" s="56">
        <v>27209</v>
      </c>
      <c r="O38" s="75"/>
    </row>
    <row r="39" spans="1:15" x14ac:dyDescent="0.15">
      <c r="A39" s="8"/>
      <c r="B39" s="9" t="s">
        <v>41</v>
      </c>
      <c r="C39" s="22">
        <f t="shared" ref="C39:H39" si="13">SUM(C36:C38)</f>
        <v>0</v>
      </c>
      <c r="D39" s="22">
        <f t="shared" si="13"/>
        <v>22482</v>
      </c>
      <c r="E39" s="22">
        <f t="shared" si="13"/>
        <v>0</v>
      </c>
      <c r="F39" s="53">
        <f t="shared" si="13"/>
        <v>24746</v>
      </c>
      <c r="G39" s="53">
        <f t="shared" si="13"/>
        <v>1416</v>
      </c>
      <c r="H39" s="53">
        <f t="shared" si="13"/>
        <v>0</v>
      </c>
      <c r="I39" s="22">
        <f>SUM(C39:H39)</f>
        <v>48644</v>
      </c>
      <c r="J39" s="41"/>
      <c r="K39" s="41"/>
      <c r="L39" s="38"/>
      <c r="M39" s="18"/>
      <c r="N39" s="47"/>
    </row>
    <row r="40" spans="1:15" x14ac:dyDescent="0.15">
      <c r="A40" s="40" t="s">
        <v>54</v>
      </c>
      <c r="B40" s="40"/>
      <c r="C40" s="41">
        <v>0</v>
      </c>
      <c r="D40" s="41">
        <v>2808</v>
      </c>
      <c r="E40" s="41">
        <v>0</v>
      </c>
      <c r="F40" s="41">
        <v>24401</v>
      </c>
      <c r="G40" s="41">
        <v>0</v>
      </c>
      <c r="H40" s="41">
        <v>0</v>
      </c>
      <c r="I40" s="41">
        <v>27209</v>
      </c>
      <c r="J40" s="41"/>
      <c r="K40" s="41"/>
      <c r="L40" s="38"/>
      <c r="M40" s="18"/>
      <c r="N40" s="47"/>
    </row>
    <row r="41" spans="1:15" s="39" customFormat="1" x14ac:dyDescent="0.15">
      <c r="A41" s="34" t="s">
        <v>69</v>
      </c>
      <c r="B41" s="34"/>
      <c r="C41" s="38" t="str">
        <f t="shared" ref="C41:I41" si="14">IF(ISERROR(C39/C40)," ",C39/C40)</f>
        <v xml:space="preserve"> </v>
      </c>
      <c r="D41" s="38">
        <f t="shared" si="14"/>
        <v>8.0064102564102573</v>
      </c>
      <c r="E41" s="38" t="str">
        <f t="shared" si="14"/>
        <v xml:space="preserve"> </v>
      </c>
      <c r="F41" s="38">
        <f t="shared" si="14"/>
        <v>1.0141387648047211</v>
      </c>
      <c r="G41" s="136" t="s">
        <v>71</v>
      </c>
      <c r="H41" s="38" t="str">
        <f t="shared" si="14"/>
        <v xml:space="preserve"> </v>
      </c>
      <c r="I41" s="38">
        <f t="shared" si="14"/>
        <v>1.7877908045132125</v>
      </c>
      <c r="J41" s="44"/>
      <c r="K41" s="44"/>
      <c r="L41" s="37" t="str">
        <f>IF(ISERROR(K41/M41)," ",K41/M41)</f>
        <v xml:space="preserve"> </v>
      </c>
      <c r="N41" s="84"/>
    </row>
    <row r="42" spans="1:15" x14ac:dyDescent="0.15">
      <c r="A42" s="11"/>
      <c r="B42" s="11" t="s">
        <v>12</v>
      </c>
      <c r="C42" s="15">
        <f>C36+'１０月'!C42</f>
        <v>2937</v>
      </c>
      <c r="D42" s="15">
        <f>D36+'１０月'!D42</f>
        <v>7306</v>
      </c>
      <c r="E42" s="15">
        <f>E36+'１０月'!E42</f>
        <v>0</v>
      </c>
      <c r="F42" s="15">
        <f>F36+'１０月'!F42</f>
        <v>44698</v>
      </c>
      <c r="G42" s="15">
        <f>G36+'１０月'!G42</f>
        <v>2071</v>
      </c>
      <c r="H42" s="15">
        <f>H36+'１０月'!H42</f>
        <v>0</v>
      </c>
      <c r="I42" s="15">
        <f t="shared" si="0"/>
        <v>57012</v>
      </c>
      <c r="J42" s="45"/>
      <c r="K42" s="66"/>
      <c r="L42" s="35"/>
      <c r="M42" s="18"/>
      <c r="N42" s="47"/>
    </row>
    <row r="43" spans="1:15" x14ac:dyDescent="0.15">
      <c r="A43" s="10"/>
      <c r="B43" s="10" t="s">
        <v>13</v>
      </c>
      <c r="C43" s="19">
        <f>C37+'１０月'!C43</f>
        <v>18716</v>
      </c>
      <c r="D43" s="19">
        <f>D37+'１０月'!D43</f>
        <v>69028</v>
      </c>
      <c r="E43" s="19">
        <f>E37+'１０月'!E43</f>
        <v>0</v>
      </c>
      <c r="F43" s="19">
        <f>F37+'１０月'!F43</f>
        <v>129993</v>
      </c>
      <c r="G43" s="19">
        <f>G37+'１０月'!G43</f>
        <v>13032</v>
      </c>
      <c r="H43" s="19">
        <f>H37+'１０月'!H43</f>
        <v>0</v>
      </c>
      <c r="I43" s="19">
        <f t="shared" si="0"/>
        <v>230769</v>
      </c>
      <c r="J43" s="63"/>
      <c r="K43" s="67"/>
      <c r="L43" s="36"/>
      <c r="M43" s="18"/>
      <c r="N43" s="47"/>
    </row>
    <row r="44" spans="1:15" x14ac:dyDescent="0.15">
      <c r="A44" s="10" t="s">
        <v>53</v>
      </c>
      <c r="B44" s="8" t="s">
        <v>14</v>
      </c>
      <c r="C44" s="22">
        <f>C38</f>
        <v>0</v>
      </c>
      <c r="D44" s="22">
        <f>D38+'１０月'!D44</f>
        <v>0</v>
      </c>
      <c r="E44" s="22">
        <f>E38+'１０月'!E44</f>
        <v>0</v>
      </c>
      <c r="F44" s="22">
        <f>F38+'１０月'!F44</f>
        <v>0</v>
      </c>
      <c r="G44" s="22">
        <f>G38+'１０月'!G44</f>
        <v>0</v>
      </c>
      <c r="H44" s="22">
        <f>H38+'１０月'!H44</f>
        <v>0</v>
      </c>
      <c r="I44" s="22">
        <f>SUM(C44:H44)</f>
        <v>0</v>
      </c>
      <c r="J44" s="64"/>
      <c r="K44" s="43"/>
      <c r="L44" s="37"/>
      <c r="M44" s="18"/>
      <c r="N44" s="47"/>
    </row>
    <row r="45" spans="1:15" x14ac:dyDescent="0.15">
      <c r="A45" s="68"/>
      <c r="B45" s="9" t="s">
        <v>41</v>
      </c>
      <c r="C45" s="25">
        <f t="shared" ref="C45:H45" si="15">SUM(C42:C44)</f>
        <v>21653</v>
      </c>
      <c r="D45" s="25">
        <f t="shared" si="15"/>
        <v>76334</v>
      </c>
      <c r="E45" s="25">
        <f t="shared" si="15"/>
        <v>0</v>
      </c>
      <c r="F45" s="25">
        <f t="shared" si="15"/>
        <v>174691</v>
      </c>
      <c r="G45" s="25">
        <f t="shared" si="15"/>
        <v>15103</v>
      </c>
      <c r="H45" s="25">
        <f t="shared" si="15"/>
        <v>0</v>
      </c>
      <c r="I45" s="25">
        <f>SUM(C45:H45)</f>
        <v>287781</v>
      </c>
      <c r="J45" s="41"/>
      <c r="K45" s="25">
        <f>K5+K8+K11+K14+K17+K20+K23+K26+K29+K32+K35</f>
        <v>287781</v>
      </c>
      <c r="L45" s="38"/>
      <c r="M45" s="18"/>
      <c r="N45" s="47"/>
    </row>
    <row r="46" spans="1:15" x14ac:dyDescent="0.15">
      <c r="A46" s="69" t="s">
        <v>55</v>
      </c>
      <c r="B46" s="40"/>
      <c r="C46" s="41">
        <v>12944</v>
      </c>
      <c r="D46" s="41">
        <v>66766</v>
      </c>
      <c r="E46" s="41">
        <v>0</v>
      </c>
      <c r="F46" s="41">
        <v>130616</v>
      </c>
      <c r="G46" s="41">
        <v>33620</v>
      </c>
      <c r="H46" s="41">
        <v>0</v>
      </c>
      <c r="I46" s="41">
        <v>243946</v>
      </c>
      <c r="J46" s="41"/>
      <c r="K46" s="41">
        <v>230975</v>
      </c>
      <c r="L46" s="38"/>
      <c r="M46" s="18"/>
      <c r="N46" s="47"/>
    </row>
    <row r="47" spans="1:15" s="39" customFormat="1" x14ac:dyDescent="0.15">
      <c r="A47" s="34" t="s">
        <v>56</v>
      </c>
      <c r="B47" s="34"/>
      <c r="C47" s="38">
        <f>IF(ISERROR(C45/C46)," ",C45/C46)</f>
        <v>1.6728213844252162</v>
      </c>
      <c r="D47" s="38">
        <f t="shared" ref="D47:I47" si="16">IF(ISERROR(D45/D46)," ",D45/D46)</f>
        <v>1.1433064733547016</v>
      </c>
      <c r="E47" s="38" t="str">
        <f t="shared" si="16"/>
        <v xml:space="preserve"> </v>
      </c>
      <c r="F47" s="38">
        <f t="shared" si="16"/>
        <v>1.3374395173638758</v>
      </c>
      <c r="G47" s="38">
        <f t="shared" si="16"/>
        <v>0.44922665080309337</v>
      </c>
      <c r="H47" s="38" t="str">
        <f t="shared" si="16"/>
        <v xml:space="preserve"> </v>
      </c>
      <c r="I47" s="38">
        <f t="shared" si="16"/>
        <v>1.1796914071146893</v>
      </c>
      <c r="J47" s="44" t="str">
        <f>IF(ISERROR(J45/J46)," ",J45/J46)</f>
        <v xml:space="preserve"> </v>
      </c>
      <c r="K47" s="38">
        <f>IF(ISERROR(K45/K46)," ",K45/K46)</f>
        <v>1.2459400368005196</v>
      </c>
      <c r="L47" s="38"/>
      <c r="N47" s="84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N51"/>
  <sheetViews>
    <sheetView showZeros="0" tabSelected="1" zoomScaleNormal="100" workbookViewId="0">
      <pane xSplit="2" ySplit="2" topLeftCell="C3" activePane="bottomRight" state="frozen"/>
      <selection pane="topRight"/>
      <selection pane="bottomLeft"/>
      <selection pane="bottomRight"/>
    </sheetView>
  </sheetViews>
  <sheetFormatPr defaultRowHeight="13.5" x14ac:dyDescent="0.15"/>
  <cols>
    <col min="1" max="1" width="14.75" style="70" customWidth="1"/>
    <col min="2" max="2" width="9" style="7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9" style="7"/>
  </cols>
  <sheetData>
    <row r="1" spans="1:14" ht="13.5" customHeight="1" x14ac:dyDescent="0.15">
      <c r="A1" s="11"/>
      <c r="B1" s="3"/>
      <c r="C1" s="4"/>
      <c r="D1" s="5" t="s">
        <v>0</v>
      </c>
      <c r="E1" s="6"/>
      <c r="F1" s="85"/>
      <c r="G1" s="86" t="s">
        <v>1</v>
      </c>
      <c r="H1" s="87"/>
      <c r="I1" s="3"/>
      <c r="J1" s="3"/>
      <c r="K1" s="12"/>
      <c r="L1" s="74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15"/>
      <c r="G3" s="52">
        <v>282</v>
      </c>
      <c r="H3" s="77"/>
      <c r="I3" s="15">
        <f t="shared" ref="I3:I35" si="0">SUM(C3:H3)</f>
        <v>282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/>
      <c r="G4" s="88">
        <v>1234</v>
      </c>
      <c r="H4" s="79"/>
      <c r="I4" s="19">
        <f t="shared" si="0"/>
        <v>1234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53"/>
      <c r="G5" s="53"/>
      <c r="H5" s="89"/>
      <c r="I5" s="22">
        <f t="shared" si="0"/>
        <v>0</v>
      </c>
      <c r="J5" s="24">
        <f>SUM(I3:I5)</f>
        <v>1516</v>
      </c>
      <c r="K5" s="22">
        <f>J5+'１１月'!K5</f>
        <v>6906</v>
      </c>
      <c r="L5" s="137" t="s">
        <v>71</v>
      </c>
      <c r="M5" s="59">
        <v>0</v>
      </c>
      <c r="N5" s="56">
        <v>0</v>
      </c>
    </row>
    <row r="6" spans="1:14" x14ac:dyDescent="0.15">
      <c r="A6" s="11"/>
      <c r="B6" s="11" t="s">
        <v>12</v>
      </c>
      <c r="C6" s="15"/>
      <c r="D6" s="15"/>
      <c r="E6" s="15"/>
      <c r="F6" s="52"/>
      <c r="G6" s="52"/>
      <c r="H6" s="77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88"/>
      <c r="G7" s="88"/>
      <c r="H7" s="79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53"/>
      <c r="G8" s="53"/>
      <c r="H8" s="89"/>
      <c r="I8" s="22">
        <f t="shared" si="0"/>
        <v>0</v>
      </c>
      <c r="J8" s="24">
        <f>SUM(I6:I8)</f>
        <v>0</v>
      </c>
      <c r="K8" s="22">
        <f>J8+'１１月'!K8</f>
        <v>76334</v>
      </c>
      <c r="L8" s="37">
        <f t="shared" ref="L8" si="1">IF(ISERROR(K8/M8)," ",K8/M8)</f>
        <v>1.250045033980185</v>
      </c>
      <c r="M8" s="59">
        <v>61065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88"/>
      <c r="G9" s="99"/>
      <c r="H9" s="47"/>
      <c r="I9" s="19">
        <f t="shared" si="0"/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88"/>
      <c r="G10" s="99"/>
      <c r="H10" s="47"/>
      <c r="I10" s="19">
        <f t="shared" si="0"/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88"/>
      <c r="G11" s="99"/>
      <c r="H11" s="47"/>
      <c r="I11" s="19">
        <f t="shared" si="0"/>
        <v>0</v>
      </c>
      <c r="J11" s="21">
        <f>SUM(I9:I11)</f>
        <v>0</v>
      </c>
      <c r="K11" s="19">
        <f>J11+'１１月'!K11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90"/>
      <c r="G12" s="90"/>
      <c r="H12" s="111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88"/>
      <c r="G13" s="115"/>
      <c r="H13" s="112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53"/>
      <c r="G14" s="53"/>
      <c r="H14" s="53"/>
      <c r="I14" s="22">
        <f t="shared" si="0"/>
        <v>0</v>
      </c>
      <c r="J14" s="24">
        <f>SUM(I12:I14)</f>
        <v>0</v>
      </c>
      <c r="K14" s="22">
        <f>J14+'１１月'!K14</f>
        <v>0</v>
      </c>
      <c r="L14" s="150" t="s">
        <v>73</v>
      </c>
      <c r="M14" s="59">
        <v>21297</v>
      </c>
      <c r="N14" s="56">
        <v>0</v>
      </c>
    </row>
    <row r="15" spans="1:14" x14ac:dyDescent="0.15">
      <c r="A15" s="11"/>
      <c r="B15" s="11" t="s">
        <v>12</v>
      </c>
      <c r="C15" s="15"/>
      <c r="D15" s="15"/>
      <c r="E15" s="15"/>
      <c r="F15" s="52"/>
      <c r="G15" s="52"/>
      <c r="H15" s="77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88"/>
      <c r="G16" s="88"/>
      <c r="H16" s="79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53"/>
      <c r="G17" s="53"/>
      <c r="H17" s="89"/>
      <c r="I17" s="22">
        <f t="shared" si="0"/>
        <v>0</v>
      </c>
      <c r="J17" s="24">
        <f>SUM(I15:I17)</f>
        <v>0</v>
      </c>
      <c r="K17" s="22">
        <f>J17+'１１月'!K17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52"/>
      <c r="G18" s="52"/>
      <c r="H18" s="77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88"/>
      <c r="G19" s="88"/>
      <c r="H19" s="79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53"/>
      <c r="G20" s="53"/>
      <c r="H20" s="89"/>
      <c r="I20" s="22">
        <f t="shared" si="0"/>
        <v>0</v>
      </c>
      <c r="J20" s="24">
        <f>SUM(I18:I20)</f>
        <v>0</v>
      </c>
      <c r="K20" s="22">
        <f>J20+'１１月'!K20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52"/>
      <c r="G21" s="52"/>
      <c r="H21" s="77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88"/>
      <c r="G22" s="88"/>
      <c r="H22" s="79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53"/>
      <c r="G23" s="53"/>
      <c r="H23" s="89"/>
      <c r="I23" s="22">
        <f t="shared" si="0"/>
        <v>0</v>
      </c>
      <c r="J23" s="24">
        <f>SUM(I21:I23)</f>
        <v>0</v>
      </c>
      <c r="K23" s="22">
        <f>J23+'１１月'!K23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52"/>
      <c r="G24" s="52">
        <v>561</v>
      </c>
      <c r="H24" s="77"/>
      <c r="I24" s="15">
        <f t="shared" si="0"/>
        <v>561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88"/>
      <c r="G25" s="88">
        <v>4801</v>
      </c>
      <c r="H25" s="79"/>
      <c r="I25" s="19">
        <f t="shared" si="0"/>
        <v>4801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53"/>
      <c r="G26" s="53"/>
      <c r="H26" s="89"/>
      <c r="I26" s="22">
        <f t="shared" si="0"/>
        <v>0</v>
      </c>
      <c r="J26" s="24">
        <f>SUM(I24:I26)</f>
        <v>5362</v>
      </c>
      <c r="K26" s="22">
        <f>J26+'１１月'!K26</f>
        <v>5362</v>
      </c>
      <c r="L26" s="137" t="s">
        <v>71</v>
      </c>
      <c r="M26" s="59">
        <v>0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52"/>
      <c r="G27" s="52"/>
      <c r="H27" s="77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88"/>
      <c r="G28" s="88"/>
      <c r="H28" s="7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19"/>
      <c r="D29" s="19"/>
      <c r="E29" s="19"/>
      <c r="F29" s="88"/>
      <c r="G29" s="88"/>
      <c r="H29" s="79"/>
      <c r="I29" s="22">
        <f t="shared" si="0"/>
        <v>0</v>
      </c>
      <c r="J29" s="24">
        <f>SUM(I27:I28)</f>
        <v>0</v>
      </c>
      <c r="K29" s="22">
        <f>J29+'１１月'!K29</f>
        <v>4852</v>
      </c>
      <c r="L29" s="37">
        <f t="shared" ref="L29" si="6">IF(ISERROR(K29/M29)," ",K29/M29)</f>
        <v>0.37484548825710756</v>
      </c>
      <c r="M29" s="59">
        <v>12944</v>
      </c>
      <c r="N29" s="56">
        <v>0</v>
      </c>
    </row>
    <row r="30" spans="1:14" x14ac:dyDescent="0.15">
      <c r="A30" s="11"/>
      <c r="B30" s="11" t="s">
        <v>12</v>
      </c>
      <c r="C30" s="15"/>
      <c r="D30" s="15"/>
      <c r="E30" s="15"/>
      <c r="F30" s="15">
        <v>6567</v>
      </c>
      <c r="G30" s="15"/>
      <c r="H30" s="16"/>
      <c r="I30" s="15">
        <f t="shared" si="0"/>
        <v>6567</v>
      </c>
      <c r="J30" s="17"/>
      <c r="K30" s="15"/>
      <c r="L30" s="35"/>
      <c r="M30" s="18"/>
      <c r="N30" s="48"/>
    </row>
    <row r="31" spans="1:14" x14ac:dyDescent="0.15">
      <c r="A31" s="10"/>
      <c r="B31" s="10" t="s">
        <v>13</v>
      </c>
      <c r="C31" s="19"/>
      <c r="D31" s="19"/>
      <c r="E31" s="19"/>
      <c r="F31" s="19">
        <v>16278</v>
      </c>
      <c r="G31" s="19"/>
      <c r="H31" s="20"/>
      <c r="I31" s="19">
        <f t="shared" si="0"/>
        <v>16278</v>
      </c>
      <c r="J31" s="21"/>
      <c r="K31" s="19"/>
      <c r="L31" s="36"/>
      <c r="M31" s="18"/>
      <c r="N31" s="48"/>
    </row>
    <row r="32" spans="1:14" x14ac:dyDescent="0.15">
      <c r="A32" s="8" t="s">
        <v>58</v>
      </c>
      <c r="B32" s="8" t="s">
        <v>14</v>
      </c>
      <c r="C32" s="19"/>
      <c r="D32" s="19"/>
      <c r="E32" s="19"/>
      <c r="F32" s="19"/>
      <c r="G32" s="19"/>
      <c r="H32" s="20"/>
      <c r="I32" s="22">
        <f t="shared" si="0"/>
        <v>0</v>
      </c>
      <c r="J32" s="24">
        <f>SUM(I30:I32)</f>
        <v>22845</v>
      </c>
      <c r="K32" s="22">
        <f>J32+'１１月'!K32</f>
        <v>197536</v>
      </c>
      <c r="L32" s="37">
        <f t="shared" ref="L32" si="7">IF(ISERROR(K32/M32)," ",K32/M32)</f>
        <v>1.3447977724676456</v>
      </c>
      <c r="M32" s="59">
        <v>146889</v>
      </c>
      <c r="N32" s="56">
        <v>11220</v>
      </c>
    </row>
    <row r="33" spans="1:14" x14ac:dyDescent="0.15">
      <c r="A33" s="1"/>
      <c r="B33" s="11" t="s">
        <v>12</v>
      </c>
      <c r="C33" s="26"/>
      <c r="D33" s="26"/>
      <c r="E33" s="26"/>
      <c r="F33" s="26"/>
      <c r="G33" s="15">
        <v>367</v>
      </c>
      <c r="H33" s="15"/>
      <c r="I33" s="15">
        <f t="shared" si="0"/>
        <v>367</v>
      </c>
      <c r="J33" s="17"/>
      <c r="K33" s="15"/>
      <c r="L33" s="138"/>
      <c r="M33" s="18"/>
      <c r="N33" s="48"/>
    </row>
    <row r="34" spans="1:14" x14ac:dyDescent="0.15">
      <c r="A34" s="2"/>
      <c r="B34" s="10" t="s">
        <v>13</v>
      </c>
      <c r="C34" s="29"/>
      <c r="D34" s="29"/>
      <c r="E34" s="29"/>
      <c r="F34" s="29"/>
      <c r="G34" s="19">
        <v>4015</v>
      </c>
      <c r="H34" s="19"/>
      <c r="I34" s="19">
        <f t="shared" si="0"/>
        <v>4015</v>
      </c>
      <c r="J34" s="21"/>
      <c r="K34" s="19"/>
      <c r="L34" s="139"/>
      <c r="M34" s="18"/>
      <c r="N34" s="48"/>
    </row>
    <row r="35" spans="1:14" x14ac:dyDescent="0.15">
      <c r="A35" s="8" t="s">
        <v>70</v>
      </c>
      <c r="B35" s="8" t="s">
        <v>14</v>
      </c>
      <c r="C35" s="29"/>
      <c r="D35" s="29"/>
      <c r="E35" s="29"/>
      <c r="F35" s="29"/>
      <c r="G35" s="22"/>
      <c r="H35" s="22"/>
      <c r="I35" s="22">
        <f t="shared" si="0"/>
        <v>0</v>
      </c>
      <c r="J35" s="24">
        <f>SUM(I33:I35)</f>
        <v>4382</v>
      </c>
      <c r="K35" s="22">
        <f>J35+'１１月'!K35</f>
        <v>30896</v>
      </c>
      <c r="L35" s="37">
        <f t="shared" ref="L35" si="8">IF(ISERROR(K35/M35)," ",K35/M35)</f>
        <v>2.3819289183563335</v>
      </c>
      <c r="M35" s="59">
        <v>12971</v>
      </c>
      <c r="N35" s="56">
        <v>0</v>
      </c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F36" si="9">D3+D6+D9+D12+D15+D18+D21+D24+D27+D30+D33</f>
        <v>0</v>
      </c>
      <c r="E36" s="17">
        <f t="shared" si="9"/>
        <v>0</v>
      </c>
      <c r="F36" s="17">
        <f t="shared" si="9"/>
        <v>6567</v>
      </c>
      <c r="G36" s="21">
        <f t="shared" ref="C36:I38" si="10">G3+G6+G9+G12+G15+G18+G21+G24+G27+G30+G33</f>
        <v>1210</v>
      </c>
      <c r="H36" s="21">
        <f t="shared" si="10"/>
        <v>0</v>
      </c>
      <c r="I36" s="21">
        <f t="shared" si="10"/>
        <v>7777</v>
      </c>
      <c r="J36" s="17">
        <f>J3+J6+J9+J12+J15+J18+J21+J24+J27+J30+J33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>C4+C7+C10+C13+C16+C19+C22+C25+C28+C31+C34</f>
        <v>0</v>
      </c>
      <c r="D37" s="21">
        <f t="shared" si="10"/>
        <v>0</v>
      </c>
      <c r="E37" s="21">
        <f t="shared" si="10"/>
        <v>0</v>
      </c>
      <c r="F37" s="21">
        <f t="shared" si="10"/>
        <v>16278</v>
      </c>
      <c r="G37" s="21">
        <f t="shared" si="10"/>
        <v>10050</v>
      </c>
      <c r="H37" s="21">
        <f t="shared" si="10"/>
        <v>0</v>
      </c>
      <c r="I37" s="21">
        <f t="shared" si="10"/>
        <v>26328</v>
      </c>
      <c r="J37" s="21"/>
      <c r="K37" s="19"/>
      <c r="L37" s="36"/>
      <c r="M37" s="18"/>
      <c r="N37" s="48"/>
    </row>
    <row r="38" spans="1:14" x14ac:dyDescent="0.15">
      <c r="A38" s="10" t="s">
        <v>9</v>
      </c>
      <c r="B38" s="8" t="s">
        <v>14</v>
      </c>
      <c r="C38" s="22">
        <f t="shared" si="10"/>
        <v>0</v>
      </c>
      <c r="D38" s="24">
        <f t="shared" si="10"/>
        <v>0</v>
      </c>
      <c r="E38" s="24">
        <f t="shared" si="10"/>
        <v>0</v>
      </c>
      <c r="F38" s="24">
        <f t="shared" si="10"/>
        <v>0</v>
      </c>
      <c r="G38" s="24">
        <f t="shared" si="10"/>
        <v>0</v>
      </c>
      <c r="H38" s="24">
        <f t="shared" si="10"/>
        <v>0</v>
      </c>
      <c r="I38" s="24">
        <f t="shared" si="10"/>
        <v>0</v>
      </c>
      <c r="J38" s="24">
        <f>SUM(I36:I38)</f>
        <v>34105</v>
      </c>
      <c r="K38" s="22">
        <f>J38+'１１月'!K38</f>
        <v>321886</v>
      </c>
      <c r="L38" s="37">
        <f t="shared" ref="L38" si="11">IF(ISERROR(K38/M38)," ",K38/M38)</f>
        <v>1.2614768425260419</v>
      </c>
      <c r="M38" s="59">
        <v>255166</v>
      </c>
      <c r="N38" s="56">
        <v>11220</v>
      </c>
    </row>
    <row r="39" spans="1:14" x14ac:dyDescent="0.15">
      <c r="A39" s="8"/>
      <c r="B39" s="9" t="s">
        <v>41</v>
      </c>
      <c r="C39" s="22">
        <f t="shared" ref="C39:H39" si="12">SUM(C36:C38)</f>
        <v>0</v>
      </c>
      <c r="D39" s="22">
        <f t="shared" si="12"/>
        <v>0</v>
      </c>
      <c r="E39" s="22">
        <f t="shared" si="12"/>
        <v>0</v>
      </c>
      <c r="F39" s="53">
        <f t="shared" si="12"/>
        <v>22845</v>
      </c>
      <c r="G39" s="53">
        <f t="shared" si="12"/>
        <v>11260</v>
      </c>
      <c r="H39" s="53">
        <f t="shared" si="12"/>
        <v>0</v>
      </c>
      <c r="I39" s="22">
        <f>SUM(C39:H39)</f>
        <v>34105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0</v>
      </c>
      <c r="E40" s="41">
        <v>0</v>
      </c>
      <c r="F40" s="41">
        <v>0</v>
      </c>
      <c r="G40" s="41">
        <v>11220</v>
      </c>
      <c r="H40" s="140">
        <v>0</v>
      </c>
      <c r="I40" s="41">
        <v>11220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13">IF(ISERROR(B39/B40)," ",B39/B40)</f>
        <v xml:space="preserve"> </v>
      </c>
      <c r="C41" s="38" t="str">
        <f t="shared" si="13"/>
        <v xml:space="preserve"> </v>
      </c>
      <c r="D41" s="38" t="str">
        <f t="shared" si="13"/>
        <v xml:space="preserve"> </v>
      </c>
      <c r="E41" s="38" t="str">
        <f t="shared" si="13"/>
        <v xml:space="preserve"> </v>
      </c>
      <c r="F41" s="136" t="s">
        <v>71</v>
      </c>
      <c r="G41" s="38">
        <f t="shared" si="13"/>
        <v>1.0035650623885919</v>
      </c>
      <c r="H41" s="141" t="str">
        <f t="shared" si="13"/>
        <v xml:space="preserve"> </v>
      </c>
      <c r="I41" s="38">
        <f t="shared" si="13"/>
        <v>3.0396613190730837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C36+'１１月'!C42</f>
        <v>2937</v>
      </c>
      <c r="D42" s="15">
        <f>D36+'１１月'!D42</f>
        <v>7306</v>
      </c>
      <c r="E42" s="15">
        <f>E36+'１１月'!E42</f>
        <v>0</v>
      </c>
      <c r="F42" s="15">
        <f>F36+'１１月'!F42</f>
        <v>51265</v>
      </c>
      <c r="G42" s="15">
        <f>G36+'１１月'!G42</f>
        <v>3281</v>
      </c>
      <c r="H42" s="15">
        <f>H36+'１１月'!H42</f>
        <v>0</v>
      </c>
      <c r="I42" s="15">
        <f>SUM(C42:H42)</f>
        <v>64789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C37+'１１月'!C43</f>
        <v>18716</v>
      </c>
      <c r="D43" s="19">
        <f>D37+'１１月'!D43</f>
        <v>69028</v>
      </c>
      <c r="E43" s="19">
        <f>E37+'１１月'!E43</f>
        <v>0</v>
      </c>
      <c r="F43" s="19">
        <f>F37+'１１月'!F43</f>
        <v>146271</v>
      </c>
      <c r="G43" s="19">
        <f>G37+'１１月'!G43</f>
        <v>23082</v>
      </c>
      <c r="H43" s="19">
        <f>H37+'１１月'!H43</f>
        <v>0</v>
      </c>
      <c r="I43" s="19">
        <f>SUM(C43:H43)</f>
        <v>257097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22">
        <f>C38</f>
        <v>0</v>
      </c>
      <c r="D44" s="22">
        <f>D38+'１１月'!D44</f>
        <v>0</v>
      </c>
      <c r="E44" s="22">
        <f>E38+'１１月'!E44</f>
        <v>0</v>
      </c>
      <c r="F44" s="22">
        <f>F38+'１１月'!F44</f>
        <v>0</v>
      </c>
      <c r="G44" s="22">
        <f>G38+'１１月'!G44</f>
        <v>0</v>
      </c>
      <c r="H44" s="22">
        <f>H38+'１１月'!H44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4">SUM(C42:C44)</f>
        <v>21653</v>
      </c>
      <c r="D45" s="25">
        <f t="shared" si="14"/>
        <v>76334</v>
      </c>
      <c r="E45" s="25">
        <f t="shared" si="14"/>
        <v>0</v>
      </c>
      <c r="F45" s="25">
        <f t="shared" si="14"/>
        <v>197536</v>
      </c>
      <c r="G45" s="25">
        <f t="shared" si="14"/>
        <v>26363</v>
      </c>
      <c r="H45" s="25">
        <f t="shared" si="14"/>
        <v>0</v>
      </c>
      <c r="I45" s="25">
        <f>SUM(I42:I44)</f>
        <v>321886</v>
      </c>
      <c r="J45" s="41"/>
      <c r="K45" s="25">
        <f>K5+K8+K11+K14+K17+K20+K23+K26+K29+K32+K35</f>
        <v>321886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12944</v>
      </c>
      <c r="D46" s="41">
        <v>66766</v>
      </c>
      <c r="E46" s="41">
        <v>0</v>
      </c>
      <c r="F46" s="41">
        <v>130616</v>
      </c>
      <c r="G46" s="41">
        <v>44840</v>
      </c>
      <c r="H46" s="41">
        <v>0</v>
      </c>
      <c r="I46" s="41">
        <v>255166</v>
      </c>
      <c r="J46" s="41"/>
      <c r="K46" s="41">
        <v>297435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38">
        <f>IF(ISERROR(C45/C46)," ",C45/C46)</f>
        <v>1.6728213844252162</v>
      </c>
      <c r="D47" s="38">
        <f t="shared" ref="D47:I47" si="15">IF(ISERROR(D45/D46)," ",D45/D46)</f>
        <v>1.1433064733547016</v>
      </c>
      <c r="E47" s="118" t="str">
        <f t="shared" si="15"/>
        <v xml:space="preserve"> </v>
      </c>
      <c r="F47" s="118">
        <f t="shared" si="15"/>
        <v>1.5123415201812949</v>
      </c>
      <c r="G47" s="38">
        <f t="shared" si="15"/>
        <v>0.5879348795718109</v>
      </c>
      <c r="H47" s="38" t="str">
        <f t="shared" si="15"/>
        <v xml:space="preserve"> </v>
      </c>
      <c r="I47" s="38">
        <f t="shared" si="15"/>
        <v>1.2614768425260419</v>
      </c>
      <c r="J47" s="44" t="str">
        <f>IF(ISERROR(J45/J46)," ",J45/J46)</f>
        <v xml:space="preserve"> </v>
      </c>
      <c r="K47" s="38">
        <f>IF(ISERROR(K45/K46)," ",K45/K46)</f>
        <v>1.0822061963117993</v>
      </c>
      <c r="L47" s="38"/>
    </row>
    <row r="51" spans="9:9" x14ac:dyDescent="0.15">
      <c r="I51" s="92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155"/>
  <sheetViews>
    <sheetView showZeros="0" zoomScaleNormal="100" workbookViewId="0">
      <pane xSplit="1" ySplit="2" topLeftCell="B9" activePane="bottomRight" state="frozen"/>
      <selection activeCell="C3" sqref="C3"/>
      <selection pane="topRight" activeCell="C3" sqref="C3"/>
      <selection pane="bottomLeft" activeCell="C3" sqref="C3"/>
      <selection pane="bottomRight" activeCell="P36" sqref="P36"/>
    </sheetView>
  </sheetViews>
  <sheetFormatPr defaultRowHeight="13.5" x14ac:dyDescent="0.15"/>
  <cols>
    <col min="1" max="1" width="12.625" style="70" customWidth="1"/>
    <col min="2" max="2" width="9" style="7"/>
    <col min="3" max="3" width="12.75" style="7" bestFit="1" customWidth="1"/>
    <col min="4" max="4" width="9.5" style="7" bestFit="1" customWidth="1"/>
    <col min="5" max="5" width="9.125" style="7" bestFit="1" customWidth="1"/>
    <col min="6" max="7" width="9.5" style="7" bestFit="1" customWidth="1"/>
    <col min="8" max="8" width="9.125" style="7" customWidth="1"/>
    <col min="9" max="9" width="11.625" style="7" bestFit="1" customWidth="1"/>
    <col min="10" max="10" width="11.125" style="7" bestFit="1" customWidth="1"/>
    <col min="11" max="11" width="11.625" style="7" customWidth="1"/>
    <col min="12" max="12" width="14.25" style="110" customWidth="1"/>
    <col min="13" max="16384" width="9" style="7"/>
  </cols>
  <sheetData>
    <row r="1" spans="1:13" ht="13.5" customHeight="1" x14ac:dyDescent="0.15">
      <c r="A1" s="11"/>
      <c r="B1" s="3"/>
      <c r="C1" s="4"/>
      <c r="D1" s="5" t="s">
        <v>0</v>
      </c>
      <c r="E1" s="6"/>
      <c r="F1" s="85"/>
      <c r="G1" s="86" t="s">
        <v>1</v>
      </c>
      <c r="H1" s="87"/>
      <c r="I1" s="151" t="s">
        <v>29</v>
      </c>
      <c r="J1" s="152"/>
      <c r="K1" s="3"/>
      <c r="L1" s="162" t="s">
        <v>59</v>
      </c>
    </row>
    <row r="2" spans="1:13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100" t="s">
        <v>5</v>
      </c>
      <c r="G2" s="100" t="s">
        <v>6</v>
      </c>
      <c r="H2" s="100" t="s">
        <v>8</v>
      </c>
      <c r="I2" s="10" t="s">
        <v>49</v>
      </c>
      <c r="J2" s="8" t="s">
        <v>30</v>
      </c>
      <c r="K2" s="42" t="s">
        <v>51</v>
      </c>
      <c r="L2" s="163"/>
    </row>
    <row r="3" spans="1:13" x14ac:dyDescent="0.15">
      <c r="A3" s="62"/>
      <c r="B3" s="11" t="s">
        <v>12</v>
      </c>
      <c r="C3" s="15">
        <f>SUM('１月:１２月'!C3)</f>
        <v>0</v>
      </c>
      <c r="D3" s="15">
        <f>SUM('１月:１２月'!D3)</f>
        <v>0</v>
      </c>
      <c r="E3" s="15">
        <f>SUM('１月:１２月'!E3)</f>
        <v>0</v>
      </c>
      <c r="F3" s="15">
        <f>SUM('１月:１２月'!F3)</f>
        <v>0</v>
      </c>
      <c r="G3" s="15">
        <f>SUM('１月:１２月'!G3)</f>
        <v>1140</v>
      </c>
      <c r="H3" s="15">
        <f>SUM('１月:１２月'!H3)</f>
        <v>0</v>
      </c>
      <c r="I3" s="15">
        <f t="shared" ref="I3:I29" si="0">SUM(C3:H3)</f>
        <v>1140</v>
      </c>
      <c r="J3" s="17"/>
      <c r="K3" s="15"/>
      <c r="L3" s="96"/>
    </row>
    <row r="4" spans="1:13" x14ac:dyDescent="0.15">
      <c r="A4" s="61"/>
      <c r="B4" s="101" t="s">
        <v>13</v>
      </c>
      <c r="C4" s="102">
        <f>SUM('１月:１２月'!C4)</f>
        <v>0</v>
      </c>
      <c r="D4" s="102">
        <f>SUM('１月:１２月'!D4)</f>
        <v>0</v>
      </c>
      <c r="E4" s="102">
        <f>SUM('１月:１２月'!E4)</f>
        <v>0</v>
      </c>
      <c r="F4" s="102">
        <f>SUM('１月:１２月'!F4)</f>
        <v>0</v>
      </c>
      <c r="G4" s="102">
        <f>SUM('１月:１２月'!G4)</f>
        <v>5766</v>
      </c>
      <c r="H4" s="102">
        <f>SUM('１月:１２月'!H4)</f>
        <v>0</v>
      </c>
      <c r="I4" s="102">
        <f t="shared" si="0"/>
        <v>5766</v>
      </c>
      <c r="J4" s="21"/>
      <c r="K4" s="19"/>
      <c r="L4" s="97"/>
    </row>
    <row r="5" spans="1:13" x14ac:dyDescent="0.15">
      <c r="A5" s="60" t="s">
        <v>15</v>
      </c>
      <c r="B5" s="8" t="s">
        <v>14</v>
      </c>
      <c r="C5" s="19">
        <f>SUM('１月:１２月'!C5)</f>
        <v>0</v>
      </c>
      <c r="D5" s="19">
        <f>SUM('１月:１２月'!D5)</f>
        <v>0</v>
      </c>
      <c r="E5" s="19">
        <f>SUM('１月:１２月'!E5)</f>
        <v>0</v>
      </c>
      <c r="F5" s="19">
        <f>SUM('１月:１２月'!F5)</f>
        <v>0</v>
      </c>
      <c r="G5" s="19">
        <f>SUM('１月:１２月'!G5)</f>
        <v>0</v>
      </c>
      <c r="H5" s="19">
        <f>SUM('１月:１２月'!H5)</f>
        <v>0</v>
      </c>
      <c r="I5" s="19">
        <f t="shared" si="0"/>
        <v>0</v>
      </c>
      <c r="J5" s="24">
        <f>SUM(I3:I5)</f>
        <v>6906</v>
      </c>
      <c r="K5" s="43">
        <v>0</v>
      </c>
      <c r="L5" s="98" t="str">
        <f>IF(ISERROR(J5/K5), " ",(J5/K5))</f>
        <v xml:space="preserve"> </v>
      </c>
    </row>
    <row r="6" spans="1:13" x14ac:dyDescent="0.15">
      <c r="A6" s="11"/>
      <c r="B6" s="11" t="s">
        <v>12</v>
      </c>
      <c r="C6" s="15">
        <f>SUM('１月:１２月'!C6)</f>
        <v>0</v>
      </c>
      <c r="D6" s="15">
        <f>SUM('１月:１２月'!D6)</f>
        <v>7306</v>
      </c>
      <c r="E6" s="15">
        <f>SUM('１月:１２月'!E6)</f>
        <v>0</v>
      </c>
      <c r="F6" s="15">
        <f>SUM('１月:１２月'!F6)</f>
        <v>0</v>
      </c>
      <c r="G6" s="15">
        <f>SUM('１月:１２月'!G6)</f>
        <v>0</v>
      </c>
      <c r="H6" s="15">
        <f>SUM('１月:１２月'!H6)</f>
        <v>0</v>
      </c>
      <c r="I6" s="15">
        <f t="shared" si="0"/>
        <v>7306</v>
      </c>
      <c r="J6" s="17"/>
      <c r="K6" s="15"/>
      <c r="L6" s="96"/>
    </row>
    <row r="7" spans="1:13" x14ac:dyDescent="0.15">
      <c r="A7" s="10"/>
      <c r="B7" s="101" t="s">
        <v>13</v>
      </c>
      <c r="C7" s="102">
        <f>SUM('１月:１２月'!C7)</f>
        <v>0</v>
      </c>
      <c r="D7" s="102">
        <f>SUM('１月:１２月'!D7)</f>
        <v>69028</v>
      </c>
      <c r="E7" s="102">
        <f>SUM('１月:１２月'!E7)</f>
        <v>0</v>
      </c>
      <c r="F7" s="102">
        <f>SUM('１月:１２月'!F7)</f>
        <v>0</v>
      </c>
      <c r="G7" s="102">
        <f>SUM('１月:１２月'!G7)</f>
        <v>0</v>
      </c>
      <c r="H7" s="102">
        <f>SUM('１月:１２月'!H7)</f>
        <v>0</v>
      </c>
      <c r="I7" s="102">
        <f t="shared" si="0"/>
        <v>69028</v>
      </c>
      <c r="J7" s="21"/>
      <c r="K7" s="19"/>
      <c r="L7" s="97"/>
    </row>
    <row r="8" spans="1:13" x14ac:dyDescent="0.15">
      <c r="A8" s="8" t="s">
        <v>16</v>
      </c>
      <c r="B8" s="8" t="s">
        <v>14</v>
      </c>
      <c r="C8" s="19">
        <f>SUM('１月:１２月'!C8)</f>
        <v>0</v>
      </c>
      <c r="D8" s="19">
        <f>SUM('１月:１２月'!D8)</f>
        <v>0</v>
      </c>
      <c r="E8" s="19">
        <f>SUM('１月:１２月'!E8)</f>
        <v>0</v>
      </c>
      <c r="F8" s="19">
        <f>SUM('１月:１２月'!F8)</f>
        <v>0</v>
      </c>
      <c r="G8" s="19">
        <f>SUM('１月:１２月'!G8)</f>
        <v>0</v>
      </c>
      <c r="H8" s="19">
        <f>SUM('１月:１２月'!H8)</f>
        <v>0</v>
      </c>
      <c r="I8" s="19">
        <f t="shared" si="0"/>
        <v>0</v>
      </c>
      <c r="J8" s="24">
        <f>SUM(I6:I8)</f>
        <v>76334</v>
      </c>
      <c r="K8" s="43">
        <v>61065</v>
      </c>
      <c r="L8" s="98">
        <f>IF(ISERROR(J8/K8), " ",(J8/K8))</f>
        <v>1.250045033980185</v>
      </c>
    </row>
    <row r="9" spans="1:13" x14ac:dyDescent="0.15">
      <c r="A9" s="10"/>
      <c r="B9" s="11" t="s">
        <v>12</v>
      </c>
      <c r="C9" s="15">
        <f>SUM('１月:１２月'!C9)</f>
        <v>0</v>
      </c>
      <c r="D9" s="15">
        <f>SUM('１月:１２月'!D9)</f>
        <v>0</v>
      </c>
      <c r="E9" s="15">
        <f>SUM('１月:１２月'!E9)</f>
        <v>0</v>
      </c>
      <c r="F9" s="15">
        <f>SUM('１月:１２月'!F9)</f>
        <v>0</v>
      </c>
      <c r="G9" s="15">
        <f>SUM('１月:１２月'!G9)</f>
        <v>0</v>
      </c>
      <c r="H9" s="15">
        <f>SUM('１月:１２月'!H9)</f>
        <v>0</v>
      </c>
      <c r="I9" s="15">
        <f>SUM(C9:H9)</f>
        <v>0</v>
      </c>
      <c r="J9" s="17"/>
      <c r="K9" s="15"/>
      <c r="L9" s="97"/>
    </row>
    <row r="10" spans="1:13" x14ac:dyDescent="0.15">
      <c r="A10" s="10"/>
      <c r="B10" s="101" t="s">
        <v>13</v>
      </c>
      <c r="C10" s="102">
        <f>SUM('１月:１２月'!C10)</f>
        <v>0</v>
      </c>
      <c r="D10" s="102">
        <f>SUM('１月:１２月'!D10)</f>
        <v>0</v>
      </c>
      <c r="E10" s="102">
        <f>SUM('１月:１２月'!E10)</f>
        <v>0</v>
      </c>
      <c r="F10" s="102">
        <f>SUM('１月:１２月'!F10)</f>
        <v>0</v>
      </c>
      <c r="G10" s="102">
        <f>SUM('１月:１２月'!G10)</f>
        <v>0</v>
      </c>
      <c r="H10" s="102">
        <f>SUM('１月:１２月'!H10)</f>
        <v>0</v>
      </c>
      <c r="I10" s="102">
        <f>SUM(C10:H10)</f>
        <v>0</v>
      </c>
      <c r="J10" s="21"/>
      <c r="K10" s="19"/>
      <c r="L10" s="97"/>
    </row>
    <row r="11" spans="1:13" x14ac:dyDescent="0.15">
      <c r="A11" s="10" t="s">
        <v>67</v>
      </c>
      <c r="B11" s="8" t="s">
        <v>14</v>
      </c>
      <c r="C11" s="19">
        <f>SUM('１月:１２月'!C11)</f>
        <v>0</v>
      </c>
      <c r="D11" s="19">
        <f>SUM('１月:１２月'!D11)</f>
        <v>0</v>
      </c>
      <c r="E11" s="19">
        <f>SUM('１月:１２月'!E11)</f>
        <v>0</v>
      </c>
      <c r="F11" s="19">
        <f>SUM('１月:１２月'!F11)</f>
        <v>0</v>
      </c>
      <c r="G11" s="19">
        <f>SUM('１月:１２月'!G11)</f>
        <v>0</v>
      </c>
      <c r="H11" s="19">
        <f>SUM('１月:１２月'!H11)</f>
        <v>0</v>
      </c>
      <c r="I11" s="19">
        <f>SUM(C11:H11)</f>
        <v>0</v>
      </c>
      <c r="J11" s="24">
        <f>SUM(I9:I11)</f>
        <v>0</v>
      </c>
      <c r="K11" s="43">
        <v>0</v>
      </c>
      <c r="L11" s="98" t="str">
        <f>IF(ISERROR(J11/K11), " ",(J11/K11))</f>
        <v xml:space="preserve"> </v>
      </c>
      <c r="M11" s="103"/>
    </row>
    <row r="12" spans="1:13" x14ac:dyDescent="0.15">
      <c r="A12" s="11"/>
      <c r="B12" s="11" t="s">
        <v>12</v>
      </c>
      <c r="C12" s="15">
        <f>SUM('１月:１２月'!C12)</f>
        <v>0</v>
      </c>
      <c r="D12" s="15">
        <f>SUM('１月:１２月'!D12)</f>
        <v>0</v>
      </c>
      <c r="E12" s="15">
        <f>SUM('１月:１２月'!E12)</f>
        <v>0</v>
      </c>
      <c r="F12" s="15">
        <f>SUM('１月:１２月'!F12)</f>
        <v>0</v>
      </c>
      <c r="G12" s="15">
        <f>SUM('１月:１２月'!G12)</f>
        <v>0</v>
      </c>
      <c r="H12" s="15">
        <f>SUM('１月:１２月'!H12)</f>
        <v>0</v>
      </c>
      <c r="I12" s="15">
        <f t="shared" si="0"/>
        <v>0</v>
      </c>
      <c r="J12" s="17"/>
      <c r="K12" s="15"/>
      <c r="L12" s="96"/>
      <c r="M12" s="103"/>
    </row>
    <row r="13" spans="1:13" x14ac:dyDescent="0.15">
      <c r="A13" s="10"/>
      <c r="B13" s="101" t="s">
        <v>13</v>
      </c>
      <c r="C13" s="102">
        <f>SUM('１月:１２月'!C13)</f>
        <v>0</v>
      </c>
      <c r="D13" s="102">
        <f>SUM('１月:１２月'!D13)</f>
        <v>0</v>
      </c>
      <c r="E13" s="102">
        <f>SUM('１月:１２月'!E13)</f>
        <v>0</v>
      </c>
      <c r="F13" s="102">
        <f>SUM('１月:１２月'!F13)</f>
        <v>0</v>
      </c>
      <c r="G13" s="102">
        <f>SUM('１月:１２月'!G13)</f>
        <v>0</v>
      </c>
      <c r="H13" s="102">
        <f>SUM('１月:１２月'!H13)</f>
        <v>0</v>
      </c>
      <c r="I13" s="102">
        <f t="shared" si="0"/>
        <v>0</v>
      </c>
      <c r="J13" s="21"/>
      <c r="K13" s="19"/>
      <c r="L13" s="97"/>
    </row>
    <row r="14" spans="1:13" x14ac:dyDescent="0.15">
      <c r="A14" s="8" t="s">
        <v>17</v>
      </c>
      <c r="B14" s="8" t="s">
        <v>14</v>
      </c>
      <c r="C14" s="19">
        <f>SUM('１月:１２月'!C14)</f>
        <v>0</v>
      </c>
      <c r="D14" s="19">
        <f>SUM('１月:１２月'!D14)</f>
        <v>0</v>
      </c>
      <c r="E14" s="19">
        <f>SUM('１月:１２月'!E14)</f>
        <v>0</v>
      </c>
      <c r="F14" s="19">
        <f>SUM('１月:１２月'!F14)</f>
        <v>0</v>
      </c>
      <c r="G14" s="19">
        <f>SUM('１月:１２月'!G14)</f>
        <v>0</v>
      </c>
      <c r="H14" s="19">
        <f>SUM('１月:１２月'!H14)</f>
        <v>0</v>
      </c>
      <c r="I14" s="19">
        <f t="shared" si="0"/>
        <v>0</v>
      </c>
      <c r="J14" s="24">
        <f>SUM(I12:I14)</f>
        <v>0</v>
      </c>
      <c r="K14" s="43">
        <v>21297</v>
      </c>
      <c r="L14" s="98">
        <f>IF(ISERROR(J14/K14), " ",(J14/K14))</f>
        <v>0</v>
      </c>
    </row>
    <row r="15" spans="1:13" x14ac:dyDescent="0.15">
      <c r="A15" s="11"/>
      <c r="B15" s="11" t="s">
        <v>12</v>
      </c>
      <c r="C15" s="15">
        <f>SUM('１月:１２月'!C15)</f>
        <v>0</v>
      </c>
      <c r="D15" s="15">
        <f>SUM('１月:１２月'!D15)</f>
        <v>0</v>
      </c>
      <c r="E15" s="15">
        <f>SUM('１月:１２月'!E15)</f>
        <v>0</v>
      </c>
      <c r="F15" s="15">
        <f>SUM('１月:１２月'!F15)</f>
        <v>0</v>
      </c>
      <c r="G15" s="15">
        <f>SUM('１月:１２月'!G15)</f>
        <v>0</v>
      </c>
      <c r="H15" s="15">
        <f>SUM('１月:１２月'!H15)</f>
        <v>0</v>
      </c>
      <c r="I15" s="15">
        <f t="shared" si="0"/>
        <v>0</v>
      </c>
      <c r="J15" s="15"/>
      <c r="K15" s="15"/>
      <c r="L15" s="96"/>
    </row>
    <row r="16" spans="1:13" x14ac:dyDescent="0.15">
      <c r="A16" s="10"/>
      <c r="B16" s="101" t="s">
        <v>13</v>
      </c>
      <c r="C16" s="102">
        <f>SUM('１月:１２月'!C16)</f>
        <v>0</v>
      </c>
      <c r="D16" s="102">
        <f>SUM('１月:１２月'!D16)</f>
        <v>0</v>
      </c>
      <c r="E16" s="102">
        <f>SUM('１月:１２月'!E16)</f>
        <v>0</v>
      </c>
      <c r="F16" s="102">
        <f>SUM('１月:１２月'!F16)</f>
        <v>0</v>
      </c>
      <c r="G16" s="102">
        <f>SUM('１月:１２月'!G16)</f>
        <v>0</v>
      </c>
      <c r="H16" s="102">
        <f>SUM('１月:１２月'!H16)</f>
        <v>0</v>
      </c>
      <c r="I16" s="102">
        <f t="shared" si="0"/>
        <v>0</v>
      </c>
      <c r="J16" s="19"/>
      <c r="K16" s="19"/>
      <c r="L16" s="97"/>
    </row>
    <row r="17" spans="1:12" x14ac:dyDescent="0.15">
      <c r="A17" s="8" t="s">
        <v>18</v>
      </c>
      <c r="B17" s="8" t="s">
        <v>14</v>
      </c>
      <c r="C17" s="19">
        <f>SUM('１月:１２月'!C17)</f>
        <v>0</v>
      </c>
      <c r="D17" s="19">
        <f>SUM('１月:１２月'!D17)</f>
        <v>0</v>
      </c>
      <c r="E17" s="19">
        <f>SUM('１月:１２月'!E17)</f>
        <v>0</v>
      </c>
      <c r="F17" s="19">
        <f>SUM('１月:１２月'!F17)</f>
        <v>0</v>
      </c>
      <c r="G17" s="19">
        <f>SUM('１月:１２月'!G17)</f>
        <v>0</v>
      </c>
      <c r="H17" s="19">
        <f>SUM('１月:１２月'!H17)</f>
        <v>0</v>
      </c>
      <c r="I17" s="19">
        <f t="shared" si="0"/>
        <v>0</v>
      </c>
      <c r="J17" s="22">
        <f>SUM(I15:I17)</f>
        <v>0</v>
      </c>
      <c r="K17" s="43">
        <v>0</v>
      </c>
      <c r="L17" s="98" t="str">
        <f>IF(ISERROR(J17/K17), " ",(J17/K17))</f>
        <v xml:space="preserve"> </v>
      </c>
    </row>
    <row r="18" spans="1:12" x14ac:dyDescent="0.15">
      <c r="A18" s="11"/>
      <c r="B18" s="11" t="s">
        <v>12</v>
      </c>
      <c r="C18" s="15">
        <f>SUM('１月:１２月'!C18)</f>
        <v>0</v>
      </c>
      <c r="D18" s="15">
        <f>SUM('１月:１２月'!D18)</f>
        <v>0</v>
      </c>
      <c r="E18" s="15">
        <f>SUM('１月:１２月'!E18)</f>
        <v>0</v>
      </c>
      <c r="F18" s="15">
        <f>SUM('１月:１２月'!F18)</f>
        <v>0</v>
      </c>
      <c r="G18" s="15">
        <f>SUM('１月:１２月'!G18)</f>
        <v>0</v>
      </c>
      <c r="H18" s="15">
        <f>SUM('１月:１２月'!H18)</f>
        <v>0</v>
      </c>
      <c r="I18" s="15">
        <f t="shared" si="0"/>
        <v>0</v>
      </c>
      <c r="J18" s="17"/>
      <c r="K18" s="15"/>
      <c r="L18" s="96"/>
    </row>
    <row r="19" spans="1:12" x14ac:dyDescent="0.15">
      <c r="A19" s="10"/>
      <c r="B19" s="101" t="s">
        <v>13</v>
      </c>
      <c r="C19" s="102">
        <f>SUM('１月:１２月'!C19)</f>
        <v>0</v>
      </c>
      <c r="D19" s="102">
        <f>SUM('１月:１２月'!D19)</f>
        <v>0</v>
      </c>
      <c r="E19" s="102">
        <f>SUM('１月:１２月'!E19)</f>
        <v>0</v>
      </c>
      <c r="F19" s="102">
        <f>SUM('１月:１２月'!F19)</f>
        <v>0</v>
      </c>
      <c r="G19" s="102">
        <f>SUM('１月:１２月'!G19)</f>
        <v>0</v>
      </c>
      <c r="H19" s="102">
        <f>SUM('１月:１２月'!H19)</f>
        <v>0</v>
      </c>
      <c r="I19" s="102">
        <f t="shared" si="0"/>
        <v>0</v>
      </c>
      <c r="J19" s="21"/>
      <c r="K19" s="19"/>
      <c r="L19" s="97"/>
    </row>
    <row r="20" spans="1:12" x14ac:dyDescent="0.15">
      <c r="A20" s="8" t="s">
        <v>19</v>
      </c>
      <c r="B20" s="8" t="s">
        <v>14</v>
      </c>
      <c r="C20" s="19">
        <f>SUM('１月:１２月'!C20)</f>
        <v>0</v>
      </c>
      <c r="D20" s="19">
        <f>SUM('１月:１２月'!D20)</f>
        <v>0</v>
      </c>
      <c r="E20" s="19">
        <f>SUM('１月:１２月'!E20)</f>
        <v>0</v>
      </c>
      <c r="F20" s="19">
        <f>SUM('１月:１２月'!F20)</f>
        <v>0</v>
      </c>
      <c r="G20" s="19">
        <f>SUM('１月:１２月'!G20)</f>
        <v>0</v>
      </c>
      <c r="H20" s="19">
        <f>SUM('１月:１２月'!H20)</f>
        <v>0</v>
      </c>
      <c r="I20" s="19">
        <f t="shared" si="0"/>
        <v>0</v>
      </c>
      <c r="J20" s="24">
        <f>SUM(I18:I20)</f>
        <v>0</v>
      </c>
      <c r="K20" s="43">
        <v>0</v>
      </c>
      <c r="L20" s="98" t="str">
        <f>IF(ISERROR(J20/K20), " ",(J20/K20))</f>
        <v xml:space="preserve"> </v>
      </c>
    </row>
    <row r="21" spans="1:12" x14ac:dyDescent="0.15">
      <c r="A21" s="11"/>
      <c r="B21" s="11" t="s">
        <v>12</v>
      </c>
      <c r="C21" s="15">
        <f>SUM('１月:１２月'!C21)</f>
        <v>0</v>
      </c>
      <c r="D21" s="15">
        <f>SUM('１月:１２月'!D21)</f>
        <v>0</v>
      </c>
      <c r="E21" s="15">
        <f>SUM('１月:１２月'!E21)</f>
        <v>0</v>
      </c>
      <c r="F21" s="15">
        <f>SUM('１月:１２月'!F21)</f>
        <v>0</v>
      </c>
      <c r="G21" s="15">
        <f>SUM('１月:１２月'!G21)</f>
        <v>0</v>
      </c>
      <c r="H21" s="15">
        <f>SUM('１月:１２月'!H21)</f>
        <v>0</v>
      </c>
      <c r="I21" s="15">
        <f t="shared" si="0"/>
        <v>0</v>
      </c>
      <c r="J21" s="17"/>
      <c r="K21" s="15"/>
      <c r="L21" s="96"/>
    </row>
    <row r="22" spans="1:12" x14ac:dyDescent="0.15">
      <c r="A22" s="10"/>
      <c r="B22" s="101" t="s">
        <v>13</v>
      </c>
      <c r="C22" s="102">
        <f>SUM('１月:１２月'!C22)</f>
        <v>0</v>
      </c>
      <c r="D22" s="102">
        <f>SUM('１月:１２月'!D22)</f>
        <v>0</v>
      </c>
      <c r="E22" s="102">
        <f>SUM('１月:１２月'!E22)</f>
        <v>0</v>
      </c>
      <c r="F22" s="102">
        <f>SUM('１月:１２月'!F22)</f>
        <v>0</v>
      </c>
      <c r="G22" s="102">
        <f>SUM('１月:１２月'!G22)</f>
        <v>0</v>
      </c>
      <c r="H22" s="102">
        <f>SUM('１月:１２月'!H22)</f>
        <v>0</v>
      </c>
      <c r="I22" s="102">
        <f t="shared" si="0"/>
        <v>0</v>
      </c>
      <c r="J22" s="21"/>
      <c r="K22" s="19"/>
      <c r="L22" s="97"/>
    </row>
    <row r="23" spans="1:12" x14ac:dyDescent="0.15">
      <c r="A23" s="8" t="s">
        <v>20</v>
      </c>
      <c r="B23" s="8" t="s">
        <v>14</v>
      </c>
      <c r="C23" s="19">
        <f>SUM('１月:１２月'!C23)</f>
        <v>0</v>
      </c>
      <c r="D23" s="19">
        <f>SUM('１月:１２月'!D23)</f>
        <v>0</v>
      </c>
      <c r="E23" s="19">
        <f>SUM('１月:１２月'!E23)</f>
        <v>0</v>
      </c>
      <c r="F23" s="19">
        <f>SUM('１月:１２月'!F23)</f>
        <v>0</v>
      </c>
      <c r="G23" s="19">
        <f>SUM('１月:１２月'!G23)</f>
        <v>0</v>
      </c>
      <c r="H23" s="19">
        <f>SUM('１月:１２月'!H23)</f>
        <v>0</v>
      </c>
      <c r="I23" s="19">
        <f t="shared" si="0"/>
        <v>0</v>
      </c>
      <c r="J23" s="24">
        <f>SUM(I21:I23)</f>
        <v>0</v>
      </c>
      <c r="K23" s="43">
        <v>0</v>
      </c>
      <c r="L23" s="98" t="str">
        <f>IF(ISERROR(J23/K23), " ",(J23/K23))</f>
        <v xml:space="preserve"> </v>
      </c>
    </row>
    <row r="24" spans="1:12" x14ac:dyDescent="0.15">
      <c r="A24" s="11"/>
      <c r="B24" s="11" t="s">
        <v>12</v>
      </c>
      <c r="C24" s="15">
        <f>SUM('１月:１２月'!C24)</f>
        <v>0</v>
      </c>
      <c r="D24" s="15">
        <f>SUM('１月:１２月'!D24)</f>
        <v>0</v>
      </c>
      <c r="E24" s="15">
        <f>SUM('１月:１２月'!E24)</f>
        <v>0</v>
      </c>
      <c r="F24" s="15">
        <f>SUM('１月:１２月'!F24)</f>
        <v>0</v>
      </c>
      <c r="G24" s="15">
        <f>SUM('１月:１２月'!G24)</f>
        <v>561</v>
      </c>
      <c r="H24" s="15">
        <f>SUM('１月:１２月'!H24)</f>
        <v>0</v>
      </c>
      <c r="I24" s="15">
        <f t="shared" si="0"/>
        <v>561</v>
      </c>
      <c r="J24" s="17"/>
      <c r="K24" s="15"/>
      <c r="L24" s="96"/>
    </row>
    <row r="25" spans="1:12" x14ac:dyDescent="0.15">
      <c r="A25" s="10"/>
      <c r="B25" s="101" t="s">
        <v>13</v>
      </c>
      <c r="C25" s="102">
        <f>SUM('１月:１２月'!C25)</f>
        <v>0</v>
      </c>
      <c r="D25" s="102">
        <f>SUM('１月:１２月'!D25)</f>
        <v>0</v>
      </c>
      <c r="E25" s="102">
        <f>SUM('１月:１２月'!E25)</f>
        <v>0</v>
      </c>
      <c r="F25" s="102">
        <f>SUM('１月:１２月'!F25)</f>
        <v>0</v>
      </c>
      <c r="G25" s="102">
        <f>SUM('１月:１２月'!G25)</f>
        <v>4801</v>
      </c>
      <c r="H25" s="102">
        <f>SUM('１月:１２月'!H25)</f>
        <v>0</v>
      </c>
      <c r="I25" s="102">
        <f t="shared" si="0"/>
        <v>4801</v>
      </c>
      <c r="J25" s="21"/>
      <c r="K25" s="19"/>
      <c r="L25" s="97"/>
    </row>
    <row r="26" spans="1:12" x14ac:dyDescent="0.15">
      <c r="A26" s="8" t="s">
        <v>21</v>
      </c>
      <c r="B26" s="8" t="s">
        <v>14</v>
      </c>
      <c r="C26" s="19">
        <f>SUM('１月:１２月'!C26)</f>
        <v>0</v>
      </c>
      <c r="D26" s="19">
        <f>SUM('１月:１２月'!D26)</f>
        <v>0</v>
      </c>
      <c r="E26" s="19">
        <f>SUM('１月:１２月'!E26)</f>
        <v>0</v>
      </c>
      <c r="F26" s="19">
        <f>SUM('１月:１２月'!F26)</f>
        <v>0</v>
      </c>
      <c r="G26" s="19">
        <f>SUM('１月:１２月'!G26)</f>
        <v>0</v>
      </c>
      <c r="H26" s="19">
        <f>SUM('１月:１２月'!H26)</f>
        <v>0</v>
      </c>
      <c r="I26" s="19">
        <f t="shared" si="0"/>
        <v>0</v>
      </c>
      <c r="J26" s="24">
        <f>SUM(I24:I26)</f>
        <v>5362</v>
      </c>
      <c r="K26" s="43">
        <v>0</v>
      </c>
      <c r="L26" s="98" t="str">
        <f>IF(ISERROR(J26/K26), " ",(J26/K26))</f>
        <v xml:space="preserve"> </v>
      </c>
    </row>
    <row r="27" spans="1:12" x14ac:dyDescent="0.15">
      <c r="A27" s="11"/>
      <c r="B27" s="11" t="s">
        <v>12</v>
      </c>
      <c r="C27" s="15">
        <f>SUM('１月:１２月'!C27)</f>
        <v>0</v>
      </c>
      <c r="D27" s="15">
        <f>SUM('１月:１２月'!D27)</f>
        <v>0</v>
      </c>
      <c r="E27" s="15">
        <f>SUM('１月:１２月'!E27)</f>
        <v>0</v>
      </c>
      <c r="F27" s="15">
        <f>SUM('１月:１２月'!F27)</f>
        <v>0</v>
      </c>
      <c r="G27" s="15">
        <f>SUM('１月:１２月'!G27)</f>
        <v>156</v>
      </c>
      <c r="H27" s="15">
        <f>SUM('１月:１２月'!H27)</f>
        <v>0</v>
      </c>
      <c r="I27" s="15">
        <f t="shared" si="0"/>
        <v>156</v>
      </c>
      <c r="J27" s="17"/>
      <c r="K27" s="15"/>
      <c r="L27" s="96"/>
    </row>
    <row r="28" spans="1:12" x14ac:dyDescent="0.15">
      <c r="A28" s="10"/>
      <c r="B28" s="101" t="s">
        <v>13</v>
      </c>
      <c r="C28" s="102">
        <f>SUM('１月:１２月'!C28)</f>
        <v>0</v>
      </c>
      <c r="D28" s="102">
        <f>SUM('１月:１２月'!D28)</f>
        <v>0</v>
      </c>
      <c r="E28" s="102">
        <f>SUM('１月:１２月'!E28)</f>
        <v>0</v>
      </c>
      <c r="F28" s="102">
        <f>SUM('１月:１２月'!F28)</f>
        <v>0</v>
      </c>
      <c r="G28" s="102">
        <f>SUM('１月:１２月'!G28)</f>
        <v>4696</v>
      </c>
      <c r="H28" s="102">
        <f>SUM('１月:１２月'!H28)</f>
        <v>0</v>
      </c>
      <c r="I28" s="102">
        <f t="shared" si="0"/>
        <v>4696</v>
      </c>
      <c r="J28" s="21"/>
      <c r="K28" s="19"/>
      <c r="L28" s="97"/>
    </row>
    <row r="29" spans="1:12" x14ac:dyDescent="0.15">
      <c r="A29" s="8" t="s">
        <v>22</v>
      </c>
      <c r="B29" s="8" t="s">
        <v>14</v>
      </c>
      <c r="C29" s="19">
        <f>SUM('１月:１２月'!C29)</f>
        <v>0</v>
      </c>
      <c r="D29" s="19">
        <f>SUM('１月:１２月'!D29)</f>
        <v>0</v>
      </c>
      <c r="E29" s="19">
        <f>SUM('１月:１２月'!E29)</f>
        <v>0</v>
      </c>
      <c r="F29" s="19">
        <f>SUM('１月:１２月'!F29)</f>
        <v>0</v>
      </c>
      <c r="G29" s="19">
        <f>SUM('１月:１２月'!G29)</f>
        <v>0</v>
      </c>
      <c r="H29" s="19">
        <f>SUM('１月:１２月'!H29)</f>
        <v>0</v>
      </c>
      <c r="I29" s="19">
        <f t="shared" si="0"/>
        <v>0</v>
      </c>
      <c r="J29" s="24">
        <f>SUM(I27:I29)</f>
        <v>4852</v>
      </c>
      <c r="K29" s="43">
        <v>12944</v>
      </c>
      <c r="L29" s="98">
        <f>IF(ISERROR(J29/K29), " ",(J29/K29))</f>
        <v>0.37484548825710756</v>
      </c>
    </row>
    <row r="30" spans="1:12" x14ac:dyDescent="0.15">
      <c r="A30" s="11"/>
      <c r="B30" s="11" t="s">
        <v>12</v>
      </c>
      <c r="C30" s="15">
        <f>SUM('１月:１２月'!C30)</f>
        <v>0</v>
      </c>
      <c r="D30" s="15">
        <f>SUM('１月:１２月'!D30)</f>
        <v>0</v>
      </c>
      <c r="E30" s="15">
        <f>SUM('１月:１２月'!E30)</f>
        <v>0</v>
      </c>
      <c r="F30" s="15">
        <f>SUM('１月:１２月'!F30)</f>
        <v>51265</v>
      </c>
      <c r="G30" s="15">
        <f>SUM('１月:１２月'!G30)</f>
        <v>0</v>
      </c>
      <c r="H30" s="15">
        <f>SUM('１月:１２月'!H30)</f>
        <v>0</v>
      </c>
      <c r="I30" s="15">
        <f t="shared" ref="I30:I35" si="1">SUM(C30:H30)</f>
        <v>51265</v>
      </c>
      <c r="J30" s="17"/>
      <c r="K30" s="52"/>
      <c r="L30" s="96"/>
    </row>
    <row r="31" spans="1:12" x14ac:dyDescent="0.15">
      <c r="A31" s="10"/>
      <c r="B31" s="101" t="s">
        <v>13</v>
      </c>
      <c r="C31" s="102">
        <f>SUM('１月:１２月'!C31)</f>
        <v>0</v>
      </c>
      <c r="D31" s="102">
        <f>SUM('１月:１２月'!D31)</f>
        <v>0</v>
      </c>
      <c r="E31" s="102">
        <f>SUM('１月:１２月'!E31)</f>
        <v>0</v>
      </c>
      <c r="F31" s="102">
        <f>SUM('１月:１２月'!F31)</f>
        <v>146271</v>
      </c>
      <c r="G31" s="102">
        <f>SUM('１月:１２月'!G31)</f>
        <v>0</v>
      </c>
      <c r="H31" s="102">
        <f>SUM('１月:１２月'!H31)</f>
        <v>0</v>
      </c>
      <c r="I31" s="102">
        <f t="shared" si="1"/>
        <v>146271</v>
      </c>
      <c r="J31" s="21"/>
      <c r="K31" s="88"/>
      <c r="L31" s="97"/>
    </row>
    <row r="32" spans="1:12" x14ac:dyDescent="0.15">
      <c r="A32" s="8" t="s">
        <v>57</v>
      </c>
      <c r="B32" s="8" t="s">
        <v>14</v>
      </c>
      <c r="C32" s="19">
        <f>SUM('１月:１２月'!C32)</f>
        <v>0</v>
      </c>
      <c r="D32" s="19">
        <f>SUM('１月:１２月'!D32)</f>
        <v>0</v>
      </c>
      <c r="E32" s="19">
        <f>SUM('１月:１２月'!E32)</f>
        <v>0</v>
      </c>
      <c r="F32" s="19">
        <f>SUM('１月:１２月'!F32)</f>
        <v>0</v>
      </c>
      <c r="G32" s="19">
        <f>SUM('１月:１２月'!G32)</f>
        <v>0</v>
      </c>
      <c r="H32" s="19">
        <f>SUM('１月:１２月'!H32)</f>
        <v>0</v>
      </c>
      <c r="I32" s="19">
        <f t="shared" si="1"/>
        <v>0</v>
      </c>
      <c r="J32" s="24">
        <f>SUM(I30:I32)</f>
        <v>197536</v>
      </c>
      <c r="K32" s="43">
        <v>146889</v>
      </c>
      <c r="L32" s="98">
        <f>IF(ISERROR(J32/K32), " ",(J32/K32))</f>
        <v>1.3447977724676456</v>
      </c>
    </row>
    <row r="33" spans="1:13" x14ac:dyDescent="0.15">
      <c r="A33" s="11"/>
      <c r="B33" s="11" t="s">
        <v>12</v>
      </c>
      <c r="C33" s="15">
        <f>SUM('１月:１２月'!C33)</f>
        <v>2937</v>
      </c>
      <c r="D33" s="15">
        <f>SUM('１月:１２月'!D33)</f>
        <v>0</v>
      </c>
      <c r="E33" s="15">
        <f>SUM('１月:１２月'!E33)</f>
        <v>0</v>
      </c>
      <c r="F33" s="15">
        <f>SUM('１月:１２月'!F33)</f>
        <v>0</v>
      </c>
      <c r="G33" s="15">
        <f>SUM('１月:１２月'!G33)</f>
        <v>1424</v>
      </c>
      <c r="H33" s="15">
        <f>SUM('１月:１２月'!H33)</f>
        <v>0</v>
      </c>
      <c r="I33" s="15">
        <f t="shared" si="1"/>
        <v>4361</v>
      </c>
      <c r="J33" s="17"/>
      <c r="K33" s="88"/>
      <c r="L33" s="96"/>
    </row>
    <row r="34" spans="1:13" x14ac:dyDescent="0.15">
      <c r="A34" s="10"/>
      <c r="B34" s="101" t="s">
        <v>13</v>
      </c>
      <c r="C34" s="102">
        <f>SUM('１月:１２月'!C34)</f>
        <v>18716</v>
      </c>
      <c r="D34" s="102">
        <f>SUM('１月:１２月'!D34)</f>
        <v>0</v>
      </c>
      <c r="E34" s="102">
        <f>SUM('１月:１２月'!E34)</f>
        <v>0</v>
      </c>
      <c r="F34" s="102">
        <f>SUM('１月:１２月'!F34)</f>
        <v>0</v>
      </c>
      <c r="G34" s="102">
        <f>SUM('１月:１２月'!G34)</f>
        <v>7819</v>
      </c>
      <c r="H34" s="102">
        <f>SUM('１月:１２月'!H34)</f>
        <v>0</v>
      </c>
      <c r="I34" s="102">
        <f t="shared" si="1"/>
        <v>26535</v>
      </c>
      <c r="J34" s="21"/>
      <c r="K34" s="88"/>
      <c r="L34" s="97"/>
    </row>
    <row r="35" spans="1:13" x14ac:dyDescent="0.15">
      <c r="A35" s="8" t="s">
        <v>70</v>
      </c>
      <c r="B35" s="8" t="s">
        <v>14</v>
      </c>
      <c r="C35" s="19">
        <f>SUM('１月:１２月'!C35)</f>
        <v>0</v>
      </c>
      <c r="D35" s="19">
        <f>SUM('１月:１２月'!D35)</f>
        <v>0</v>
      </c>
      <c r="E35" s="19">
        <f>SUM('１月:１２月'!E35)</f>
        <v>0</v>
      </c>
      <c r="F35" s="19">
        <f>SUM('１月:１２月'!F35)</f>
        <v>0</v>
      </c>
      <c r="G35" s="19">
        <f>SUM('１月:１２月'!G35)</f>
        <v>0</v>
      </c>
      <c r="H35" s="19">
        <f>SUM('１月:１２月'!H35)</f>
        <v>0</v>
      </c>
      <c r="I35" s="19">
        <f t="shared" si="1"/>
        <v>0</v>
      </c>
      <c r="J35" s="24">
        <f>SUM(I33:I35)</f>
        <v>30896</v>
      </c>
      <c r="K35" s="67">
        <v>12971</v>
      </c>
      <c r="L35" s="98">
        <f>IF(ISERROR(J35/K35), " ",(J35/K35))</f>
        <v>2.3819289183563335</v>
      </c>
    </row>
    <row r="36" spans="1:13" x14ac:dyDescent="0.15">
      <c r="A36" s="11"/>
      <c r="B36" s="11" t="s">
        <v>12</v>
      </c>
      <c r="C36" s="15">
        <f>C3+C6+C9+C12+C15+C18+C21+C24+C27+C30+C33</f>
        <v>2937</v>
      </c>
      <c r="D36" s="15">
        <f t="shared" ref="D36:H36" si="2">D3+D6+D9+D12+D15+D18+D21+D24+D27+D30+D33</f>
        <v>7306</v>
      </c>
      <c r="E36" s="15">
        <f t="shared" si="2"/>
        <v>0</v>
      </c>
      <c r="F36" s="15">
        <f t="shared" si="2"/>
        <v>51265</v>
      </c>
      <c r="G36" s="15">
        <f t="shared" si="2"/>
        <v>3281</v>
      </c>
      <c r="H36" s="15">
        <f t="shared" si="2"/>
        <v>0</v>
      </c>
      <c r="I36" s="15">
        <f>I3+I6+I9+I12+I15+I18+I21+I24+I27+I30+I33</f>
        <v>64789</v>
      </c>
      <c r="J36" s="17">
        <f>J3+J6+J9+J12+J15+J18+J21+J24+J27+J30+J33</f>
        <v>0</v>
      </c>
      <c r="K36" s="15">
        <v>0</v>
      </c>
      <c r="L36" s="96"/>
    </row>
    <row r="37" spans="1:13" x14ac:dyDescent="0.15">
      <c r="A37" s="10"/>
      <c r="B37" s="101" t="s">
        <v>13</v>
      </c>
      <c r="C37" s="102">
        <f t="shared" ref="C37:H38" si="3">C4+C7+C10+C13+C16+C19+C22+C25+C28+C31+C34</f>
        <v>18716</v>
      </c>
      <c r="D37" s="102">
        <f t="shared" si="3"/>
        <v>69028</v>
      </c>
      <c r="E37" s="102">
        <f t="shared" si="3"/>
        <v>0</v>
      </c>
      <c r="F37" s="102">
        <f t="shared" si="3"/>
        <v>146271</v>
      </c>
      <c r="G37" s="102">
        <f t="shared" si="3"/>
        <v>23082</v>
      </c>
      <c r="H37" s="102">
        <f t="shared" si="3"/>
        <v>0</v>
      </c>
      <c r="I37" s="104">
        <f>I4+I7+I10+I13+I16+I19+I22+I25+I28+I31+I34</f>
        <v>257097</v>
      </c>
      <c r="J37" s="21">
        <f>J4+J7+J10+J13+J16+J19+J22+J25+J28+J31+J34</f>
        <v>0</v>
      </c>
      <c r="K37" s="19">
        <v>0</v>
      </c>
      <c r="L37" s="97"/>
    </row>
    <row r="38" spans="1:13" x14ac:dyDescent="0.15">
      <c r="A38" s="10" t="s">
        <v>9</v>
      </c>
      <c r="B38" s="8" t="s">
        <v>14</v>
      </c>
      <c r="C38" s="22">
        <f t="shared" si="3"/>
        <v>0</v>
      </c>
      <c r="D38" s="22">
        <f t="shared" si="3"/>
        <v>0</v>
      </c>
      <c r="E38" s="22">
        <f t="shared" si="3"/>
        <v>0</v>
      </c>
      <c r="F38" s="22">
        <f t="shared" si="3"/>
        <v>0</v>
      </c>
      <c r="G38" s="22">
        <f t="shared" si="3"/>
        <v>0</v>
      </c>
      <c r="H38" s="22">
        <f t="shared" si="3"/>
        <v>0</v>
      </c>
      <c r="I38" s="24">
        <f>I5+I8+I14+I17+I20+I23+I26+I29+I32+I11+I35</f>
        <v>0</v>
      </c>
      <c r="J38" s="24">
        <f>J5+J8+J14+J17+J20+J23+J26+J29+J32+J11+J35</f>
        <v>321886</v>
      </c>
      <c r="K38" s="43">
        <v>255166</v>
      </c>
      <c r="L38" s="98">
        <f>IF(ISERROR(J38/K38), " ",(J38/K38))</f>
        <v>1.2614768425260419</v>
      </c>
    </row>
    <row r="39" spans="1:13" x14ac:dyDescent="0.15">
      <c r="A39" s="8"/>
      <c r="B39" s="9" t="s">
        <v>41</v>
      </c>
      <c r="C39" s="22">
        <f t="shared" ref="C39:H39" si="4">SUM(C36:C38)</f>
        <v>21653</v>
      </c>
      <c r="D39" s="22">
        <f t="shared" si="4"/>
        <v>76334</v>
      </c>
      <c r="E39" s="22">
        <f t="shared" si="4"/>
        <v>0</v>
      </c>
      <c r="F39" s="53">
        <f t="shared" si="4"/>
        <v>197536</v>
      </c>
      <c r="G39" s="53">
        <f t="shared" si="4"/>
        <v>26363</v>
      </c>
      <c r="H39" s="53">
        <f t="shared" si="4"/>
        <v>0</v>
      </c>
      <c r="I39" s="25">
        <f>SUM(C39:H39)</f>
        <v>321886</v>
      </c>
      <c r="J39" s="153"/>
      <c r="K39" s="154"/>
      <c r="L39" s="155"/>
    </row>
    <row r="40" spans="1:13" x14ac:dyDescent="0.15">
      <c r="A40" s="40" t="s">
        <v>50</v>
      </c>
      <c r="B40" s="40"/>
      <c r="C40" s="41">
        <v>12944</v>
      </c>
      <c r="D40" s="41">
        <v>66766</v>
      </c>
      <c r="E40" s="41">
        <v>0</v>
      </c>
      <c r="F40" s="41">
        <v>130616</v>
      </c>
      <c r="G40" s="41">
        <v>44840</v>
      </c>
      <c r="H40" s="41">
        <v>0</v>
      </c>
      <c r="I40" s="41">
        <v>255166</v>
      </c>
      <c r="J40" s="156"/>
      <c r="K40" s="157"/>
      <c r="L40" s="158"/>
    </row>
    <row r="41" spans="1:13" s="39" customFormat="1" ht="40.5" x14ac:dyDescent="0.15">
      <c r="A41" s="105" t="s">
        <v>52</v>
      </c>
      <c r="B41" s="38" t="str">
        <f>IF(ISERROR(#REF!/B40)," ",#REF!/B40)</f>
        <v xml:space="preserve"> </v>
      </c>
      <c r="C41" s="46">
        <f t="shared" ref="C41:I41" si="5">IF(ISERROR(C39/C40), "   ",(C39/C40))</f>
        <v>1.6728213844252162</v>
      </c>
      <c r="D41" s="46">
        <f t="shared" si="5"/>
        <v>1.1433064733547016</v>
      </c>
      <c r="E41" s="119" t="str">
        <f>IF(ISERROR(E39/E40), "－",(E39/E40))</f>
        <v>－</v>
      </c>
      <c r="F41" s="46">
        <f t="shared" si="5"/>
        <v>1.5123415201812949</v>
      </c>
      <c r="G41" s="46">
        <f t="shared" si="5"/>
        <v>0.5879348795718109</v>
      </c>
      <c r="H41" s="46" t="str">
        <f t="shared" si="5"/>
        <v xml:space="preserve">   </v>
      </c>
      <c r="I41" s="46">
        <f t="shared" si="5"/>
        <v>1.2614768425260419</v>
      </c>
      <c r="J41" s="159"/>
      <c r="K41" s="160"/>
      <c r="L41" s="161"/>
    </row>
    <row r="42" spans="1:13" x14ac:dyDescent="0.15">
      <c r="A42" s="106"/>
      <c r="J42" s="107"/>
      <c r="K42" s="107"/>
      <c r="L42" s="107"/>
      <c r="M42" s="107"/>
    </row>
    <row r="43" spans="1:13" x14ac:dyDescent="0.15">
      <c r="A43" s="108"/>
      <c r="J43" s="107"/>
      <c r="K43" s="107"/>
      <c r="L43" s="107"/>
      <c r="M43" s="107"/>
    </row>
    <row r="44" spans="1:13" x14ac:dyDescent="0.15">
      <c r="A44" s="108"/>
      <c r="C44" s="92">
        <f>C38</f>
        <v>0</v>
      </c>
      <c r="J44" s="107"/>
      <c r="K44" s="107"/>
      <c r="L44" s="107"/>
      <c r="M44" s="107"/>
    </row>
    <row r="45" spans="1:13" x14ac:dyDescent="0.15">
      <c r="A45" s="108"/>
      <c r="C45" s="7">
        <f>SUM(C42:C44)</f>
        <v>0</v>
      </c>
      <c r="I45" s="7">
        <f>SUM(C45:H45)</f>
        <v>0</v>
      </c>
      <c r="J45" s="107"/>
      <c r="K45" s="109"/>
      <c r="L45" s="107"/>
      <c r="M45" s="107"/>
    </row>
    <row r="46" spans="1:13" x14ac:dyDescent="0.15">
      <c r="A46" s="108"/>
      <c r="J46" s="107"/>
      <c r="K46" s="107"/>
      <c r="L46" s="107"/>
      <c r="M46" s="107"/>
    </row>
    <row r="47" spans="1:13" x14ac:dyDescent="0.15">
      <c r="I47" s="7" t="str">
        <f>IF(ISERROR(I45/I46)," ",I45/I46)</f>
        <v xml:space="preserve"> </v>
      </c>
      <c r="J47" s="107"/>
      <c r="K47" s="107" t="str">
        <f>IF(ISERROR(K45/K46)," ",K45/K46)</f>
        <v xml:space="preserve"> </v>
      </c>
      <c r="L47" s="107"/>
      <c r="M47" s="107"/>
    </row>
    <row r="48" spans="1:13" x14ac:dyDescent="0.15">
      <c r="J48" s="107"/>
      <c r="K48" s="107"/>
      <c r="L48" s="107"/>
      <c r="M48" s="107"/>
    </row>
    <row r="49" spans="10:13" x14ac:dyDescent="0.15">
      <c r="J49" s="107"/>
      <c r="K49" s="107"/>
      <c r="L49" s="107"/>
      <c r="M49" s="107"/>
    </row>
    <row r="50" spans="10:13" x14ac:dyDescent="0.15">
      <c r="J50" s="107"/>
      <c r="K50" s="107"/>
      <c r="L50" s="107"/>
      <c r="M50" s="107"/>
    </row>
    <row r="51" spans="10:13" x14ac:dyDescent="0.15">
      <c r="J51" s="107"/>
      <c r="K51" s="107"/>
      <c r="L51" s="107"/>
      <c r="M51" s="107"/>
    </row>
    <row r="52" spans="10:13" x14ac:dyDescent="0.15">
      <c r="J52" s="107"/>
      <c r="K52" s="107"/>
      <c r="L52" s="107"/>
      <c r="M52" s="107"/>
    </row>
    <row r="53" spans="10:13" x14ac:dyDescent="0.15">
      <c r="J53" s="107"/>
      <c r="K53" s="107"/>
      <c r="L53" s="107"/>
      <c r="M53" s="107"/>
    </row>
    <row r="54" spans="10:13" x14ac:dyDescent="0.15">
      <c r="J54" s="107"/>
      <c r="K54" s="107"/>
      <c r="L54" s="107"/>
      <c r="M54" s="107"/>
    </row>
    <row r="55" spans="10:13" x14ac:dyDescent="0.15">
      <c r="J55" s="107"/>
      <c r="K55" s="107"/>
      <c r="L55" s="107"/>
      <c r="M55" s="107"/>
    </row>
    <row r="56" spans="10:13" x14ac:dyDescent="0.15">
      <c r="J56" s="107"/>
      <c r="K56" s="107"/>
      <c r="L56" s="107"/>
      <c r="M56" s="107"/>
    </row>
    <row r="57" spans="10:13" x14ac:dyDescent="0.15">
      <c r="J57" s="107"/>
      <c r="K57" s="107"/>
      <c r="L57" s="107"/>
      <c r="M57" s="107"/>
    </row>
    <row r="58" spans="10:13" x14ac:dyDescent="0.15">
      <c r="J58" s="107"/>
      <c r="K58" s="107"/>
      <c r="L58" s="107"/>
      <c r="M58" s="107"/>
    </row>
    <row r="59" spans="10:13" x14ac:dyDescent="0.15">
      <c r="J59" s="107"/>
      <c r="K59" s="107"/>
      <c r="L59" s="107"/>
      <c r="M59" s="107"/>
    </row>
    <row r="60" spans="10:13" x14ac:dyDescent="0.15">
      <c r="J60" s="107"/>
      <c r="K60" s="107"/>
      <c r="L60" s="107"/>
      <c r="M60" s="107"/>
    </row>
    <row r="61" spans="10:13" x14ac:dyDescent="0.15">
      <c r="J61" s="107"/>
      <c r="K61" s="107"/>
      <c r="L61" s="107"/>
      <c r="M61" s="107"/>
    </row>
    <row r="62" spans="10:13" x14ac:dyDescent="0.15">
      <c r="J62" s="107"/>
      <c r="K62" s="107"/>
      <c r="L62" s="107"/>
      <c r="M62" s="107"/>
    </row>
    <row r="63" spans="10:13" x14ac:dyDescent="0.15">
      <c r="J63" s="107"/>
      <c r="K63" s="107"/>
      <c r="L63" s="107"/>
      <c r="M63" s="107"/>
    </row>
    <row r="64" spans="10:13" x14ac:dyDescent="0.15">
      <c r="J64" s="107"/>
      <c r="K64" s="107"/>
      <c r="L64" s="107"/>
      <c r="M64" s="107"/>
    </row>
    <row r="65" spans="10:13" x14ac:dyDescent="0.15">
      <c r="J65" s="107"/>
      <c r="K65" s="107"/>
      <c r="L65" s="107"/>
      <c r="M65" s="107"/>
    </row>
    <row r="66" spans="10:13" x14ac:dyDescent="0.15">
      <c r="J66" s="107"/>
      <c r="K66" s="107"/>
      <c r="L66" s="107"/>
      <c r="M66" s="107"/>
    </row>
    <row r="67" spans="10:13" x14ac:dyDescent="0.15">
      <c r="J67" s="107"/>
      <c r="K67" s="107"/>
      <c r="L67" s="107"/>
      <c r="M67" s="107"/>
    </row>
    <row r="68" spans="10:13" x14ac:dyDescent="0.15">
      <c r="J68" s="107"/>
      <c r="K68" s="107"/>
      <c r="L68" s="107"/>
      <c r="M68" s="107"/>
    </row>
    <row r="69" spans="10:13" x14ac:dyDescent="0.15">
      <c r="J69" s="107"/>
      <c r="K69" s="107"/>
      <c r="L69" s="107"/>
      <c r="M69" s="107"/>
    </row>
    <row r="70" spans="10:13" x14ac:dyDescent="0.15">
      <c r="J70" s="107"/>
      <c r="K70" s="107"/>
      <c r="L70" s="107"/>
      <c r="M70" s="107"/>
    </row>
    <row r="71" spans="10:13" x14ac:dyDescent="0.15">
      <c r="J71" s="107"/>
      <c r="K71" s="107"/>
      <c r="L71" s="107"/>
      <c r="M71" s="107"/>
    </row>
    <row r="72" spans="10:13" x14ac:dyDescent="0.15">
      <c r="J72" s="107"/>
      <c r="K72" s="107"/>
      <c r="L72" s="107"/>
      <c r="M72" s="107"/>
    </row>
    <row r="73" spans="10:13" x14ac:dyDescent="0.15">
      <c r="J73" s="107"/>
      <c r="K73" s="107"/>
      <c r="L73" s="107"/>
      <c r="M73" s="107"/>
    </row>
    <row r="74" spans="10:13" x14ac:dyDescent="0.15">
      <c r="J74" s="107"/>
      <c r="K74" s="107"/>
      <c r="L74" s="107"/>
      <c r="M74" s="107"/>
    </row>
    <row r="75" spans="10:13" x14ac:dyDescent="0.15">
      <c r="J75" s="107"/>
      <c r="K75" s="107"/>
      <c r="L75" s="107"/>
      <c r="M75" s="107"/>
    </row>
    <row r="76" spans="10:13" x14ac:dyDescent="0.15">
      <c r="J76" s="107"/>
      <c r="K76" s="107"/>
      <c r="L76" s="107"/>
      <c r="M76" s="107"/>
    </row>
    <row r="77" spans="10:13" x14ac:dyDescent="0.15">
      <c r="J77" s="107"/>
      <c r="K77" s="107"/>
      <c r="L77" s="107"/>
      <c r="M77" s="107"/>
    </row>
    <row r="78" spans="10:13" x14ac:dyDescent="0.15">
      <c r="J78" s="107"/>
      <c r="K78" s="107"/>
      <c r="L78" s="107"/>
      <c r="M78" s="107"/>
    </row>
    <row r="79" spans="10:13" x14ac:dyDescent="0.15">
      <c r="J79" s="107"/>
      <c r="K79" s="107"/>
      <c r="L79" s="107"/>
      <c r="M79" s="107"/>
    </row>
    <row r="80" spans="10:13" x14ac:dyDescent="0.15">
      <c r="J80" s="107"/>
      <c r="K80" s="107"/>
      <c r="L80" s="107"/>
      <c r="M80" s="107"/>
    </row>
    <row r="81" spans="10:13" x14ac:dyDescent="0.15">
      <c r="J81" s="107"/>
      <c r="K81" s="107"/>
      <c r="L81" s="107"/>
      <c r="M81" s="107"/>
    </row>
    <row r="82" spans="10:13" x14ac:dyDescent="0.15">
      <c r="J82" s="107"/>
      <c r="K82" s="107"/>
      <c r="L82" s="107"/>
      <c r="M82" s="107"/>
    </row>
    <row r="83" spans="10:13" x14ac:dyDescent="0.15">
      <c r="J83" s="107"/>
      <c r="K83" s="107"/>
      <c r="L83" s="107"/>
      <c r="M83" s="107"/>
    </row>
    <row r="84" spans="10:13" x14ac:dyDescent="0.15">
      <c r="J84" s="107"/>
      <c r="K84" s="107"/>
      <c r="L84" s="107"/>
      <c r="M84" s="107"/>
    </row>
    <row r="85" spans="10:13" x14ac:dyDescent="0.15">
      <c r="J85" s="107"/>
      <c r="K85" s="107"/>
      <c r="L85" s="107"/>
      <c r="M85" s="107"/>
    </row>
    <row r="86" spans="10:13" x14ac:dyDescent="0.15">
      <c r="J86" s="107"/>
      <c r="K86" s="107"/>
      <c r="L86" s="107"/>
      <c r="M86" s="107"/>
    </row>
    <row r="87" spans="10:13" x14ac:dyDescent="0.15">
      <c r="J87" s="107"/>
      <c r="K87" s="107"/>
      <c r="L87" s="107"/>
      <c r="M87" s="107"/>
    </row>
    <row r="88" spans="10:13" x14ac:dyDescent="0.15">
      <c r="J88" s="107"/>
      <c r="K88" s="107"/>
      <c r="L88" s="107"/>
      <c r="M88" s="107"/>
    </row>
    <row r="89" spans="10:13" x14ac:dyDescent="0.15">
      <c r="J89" s="107"/>
      <c r="K89" s="107"/>
      <c r="L89" s="107"/>
      <c r="M89" s="107"/>
    </row>
    <row r="90" spans="10:13" x14ac:dyDescent="0.15">
      <c r="J90" s="107"/>
      <c r="K90" s="107"/>
      <c r="L90" s="107"/>
      <c r="M90" s="107"/>
    </row>
    <row r="91" spans="10:13" x14ac:dyDescent="0.15">
      <c r="J91" s="107"/>
      <c r="K91" s="107"/>
      <c r="L91" s="107"/>
      <c r="M91" s="107"/>
    </row>
    <row r="92" spans="10:13" x14ac:dyDescent="0.15">
      <c r="J92" s="107"/>
      <c r="K92" s="107"/>
      <c r="L92" s="107"/>
      <c r="M92" s="107"/>
    </row>
    <row r="93" spans="10:13" x14ac:dyDescent="0.15">
      <c r="J93" s="107"/>
      <c r="K93" s="107"/>
      <c r="L93" s="107"/>
      <c r="M93" s="107"/>
    </row>
    <row r="94" spans="10:13" x14ac:dyDescent="0.15">
      <c r="J94" s="107"/>
      <c r="K94" s="107"/>
      <c r="L94" s="107"/>
      <c r="M94" s="107"/>
    </row>
    <row r="95" spans="10:13" x14ac:dyDescent="0.15">
      <c r="J95" s="107"/>
      <c r="K95" s="107"/>
      <c r="L95" s="107"/>
      <c r="M95" s="107"/>
    </row>
    <row r="96" spans="10:13" x14ac:dyDescent="0.15">
      <c r="J96" s="107"/>
      <c r="K96" s="107"/>
      <c r="L96" s="107"/>
      <c r="M96" s="107"/>
    </row>
    <row r="97" spans="10:13" x14ac:dyDescent="0.15">
      <c r="J97" s="107"/>
      <c r="K97" s="107"/>
      <c r="L97" s="107"/>
      <c r="M97" s="107"/>
    </row>
    <row r="98" spans="10:13" x14ac:dyDescent="0.15">
      <c r="J98" s="107"/>
      <c r="K98" s="107"/>
      <c r="L98" s="107"/>
      <c r="M98" s="107"/>
    </row>
    <row r="99" spans="10:13" x14ac:dyDescent="0.15">
      <c r="J99" s="107"/>
      <c r="K99" s="107"/>
      <c r="L99" s="107"/>
      <c r="M99" s="107"/>
    </row>
    <row r="100" spans="10:13" x14ac:dyDescent="0.15">
      <c r="J100" s="107"/>
      <c r="K100" s="107"/>
      <c r="L100" s="107"/>
      <c r="M100" s="107"/>
    </row>
    <row r="101" spans="10:13" x14ac:dyDescent="0.15">
      <c r="J101" s="107"/>
      <c r="K101" s="107"/>
      <c r="L101" s="107"/>
      <c r="M101" s="107"/>
    </row>
    <row r="102" spans="10:13" x14ac:dyDescent="0.15">
      <c r="J102" s="107"/>
      <c r="K102" s="107"/>
      <c r="L102" s="107"/>
      <c r="M102" s="107"/>
    </row>
    <row r="103" spans="10:13" x14ac:dyDescent="0.15">
      <c r="J103" s="107"/>
      <c r="K103" s="107"/>
      <c r="L103" s="107"/>
      <c r="M103" s="107"/>
    </row>
    <row r="104" spans="10:13" x14ac:dyDescent="0.15">
      <c r="J104" s="107"/>
      <c r="K104" s="107"/>
      <c r="L104" s="107"/>
      <c r="M104" s="107"/>
    </row>
    <row r="105" spans="10:13" x14ac:dyDescent="0.15">
      <c r="J105" s="107"/>
      <c r="K105" s="107"/>
      <c r="L105" s="107"/>
      <c r="M105" s="107"/>
    </row>
    <row r="106" spans="10:13" x14ac:dyDescent="0.15">
      <c r="J106" s="107"/>
      <c r="K106" s="107"/>
      <c r="L106" s="107"/>
      <c r="M106" s="107"/>
    </row>
    <row r="107" spans="10:13" x14ac:dyDescent="0.15">
      <c r="J107" s="107"/>
      <c r="K107" s="107"/>
      <c r="L107" s="107"/>
      <c r="M107" s="107"/>
    </row>
    <row r="108" spans="10:13" x14ac:dyDescent="0.15">
      <c r="J108" s="107"/>
      <c r="K108" s="107"/>
      <c r="L108" s="107"/>
      <c r="M108" s="107"/>
    </row>
    <row r="109" spans="10:13" x14ac:dyDescent="0.15">
      <c r="J109" s="107"/>
      <c r="K109" s="107"/>
      <c r="L109" s="107"/>
      <c r="M109" s="107"/>
    </row>
    <row r="110" spans="10:13" x14ac:dyDescent="0.15">
      <c r="J110" s="107"/>
      <c r="K110" s="107"/>
      <c r="L110" s="107"/>
      <c r="M110" s="107"/>
    </row>
    <row r="111" spans="10:13" x14ac:dyDescent="0.15">
      <c r="J111" s="107"/>
      <c r="K111" s="107"/>
      <c r="L111" s="107"/>
      <c r="M111" s="107"/>
    </row>
    <row r="112" spans="10:13" x14ac:dyDescent="0.15">
      <c r="J112" s="107"/>
      <c r="K112" s="107"/>
      <c r="L112" s="107"/>
      <c r="M112" s="107"/>
    </row>
    <row r="113" spans="10:13" x14ac:dyDescent="0.15">
      <c r="J113" s="107"/>
      <c r="K113" s="107"/>
      <c r="L113" s="107"/>
      <c r="M113" s="107"/>
    </row>
    <row r="114" spans="10:13" x14ac:dyDescent="0.15">
      <c r="J114" s="107"/>
      <c r="K114" s="107"/>
      <c r="L114" s="107"/>
      <c r="M114" s="107"/>
    </row>
    <row r="115" spans="10:13" x14ac:dyDescent="0.15">
      <c r="J115" s="107"/>
      <c r="K115" s="107"/>
      <c r="L115" s="107"/>
      <c r="M115" s="107"/>
    </row>
    <row r="116" spans="10:13" x14ac:dyDescent="0.15">
      <c r="J116" s="107"/>
      <c r="K116" s="107"/>
      <c r="L116" s="107"/>
      <c r="M116" s="107"/>
    </row>
    <row r="117" spans="10:13" x14ac:dyDescent="0.15">
      <c r="J117" s="107"/>
      <c r="K117" s="107"/>
      <c r="L117" s="107"/>
      <c r="M117" s="107"/>
    </row>
    <row r="118" spans="10:13" x14ac:dyDescent="0.15">
      <c r="J118" s="107"/>
      <c r="K118" s="107"/>
      <c r="L118" s="107"/>
      <c r="M118" s="107"/>
    </row>
    <row r="119" spans="10:13" x14ac:dyDescent="0.15">
      <c r="J119" s="107"/>
      <c r="K119" s="107"/>
      <c r="L119" s="107"/>
      <c r="M119" s="107"/>
    </row>
    <row r="120" spans="10:13" x14ac:dyDescent="0.15">
      <c r="J120" s="107"/>
      <c r="K120" s="107"/>
      <c r="L120" s="107"/>
      <c r="M120" s="107"/>
    </row>
    <row r="121" spans="10:13" x14ac:dyDescent="0.15">
      <c r="J121" s="107"/>
      <c r="K121" s="107"/>
      <c r="L121" s="107"/>
      <c r="M121" s="107"/>
    </row>
    <row r="122" spans="10:13" x14ac:dyDescent="0.15">
      <c r="J122" s="107"/>
      <c r="K122" s="107"/>
      <c r="L122" s="107"/>
      <c r="M122" s="107"/>
    </row>
    <row r="123" spans="10:13" x14ac:dyDescent="0.15">
      <c r="J123" s="107"/>
      <c r="K123" s="107"/>
      <c r="L123" s="107"/>
      <c r="M123" s="107"/>
    </row>
    <row r="124" spans="10:13" x14ac:dyDescent="0.15">
      <c r="J124" s="107"/>
      <c r="K124" s="107"/>
      <c r="L124" s="107"/>
      <c r="M124" s="107"/>
    </row>
    <row r="125" spans="10:13" x14ac:dyDescent="0.15">
      <c r="J125" s="107"/>
      <c r="K125" s="107"/>
      <c r="L125" s="107"/>
      <c r="M125" s="107"/>
    </row>
    <row r="126" spans="10:13" x14ac:dyDescent="0.15">
      <c r="J126" s="107"/>
      <c r="K126" s="107"/>
      <c r="L126" s="107"/>
      <c r="M126" s="107"/>
    </row>
    <row r="127" spans="10:13" x14ac:dyDescent="0.15">
      <c r="J127" s="107"/>
      <c r="K127" s="107"/>
      <c r="L127" s="107"/>
      <c r="M127" s="107"/>
    </row>
    <row r="128" spans="10:13" x14ac:dyDescent="0.15">
      <c r="J128" s="107"/>
      <c r="K128" s="107"/>
      <c r="L128" s="107"/>
      <c r="M128" s="107"/>
    </row>
    <row r="129" spans="10:13" x14ac:dyDescent="0.15">
      <c r="J129" s="107"/>
      <c r="K129" s="107"/>
      <c r="L129" s="107"/>
      <c r="M129" s="107"/>
    </row>
    <row r="130" spans="10:13" x14ac:dyDescent="0.15">
      <c r="J130" s="107"/>
      <c r="K130" s="107"/>
      <c r="L130" s="107"/>
      <c r="M130" s="107"/>
    </row>
    <row r="131" spans="10:13" x14ac:dyDescent="0.15">
      <c r="J131" s="107"/>
      <c r="K131" s="107"/>
      <c r="L131" s="107"/>
      <c r="M131" s="107"/>
    </row>
    <row r="132" spans="10:13" x14ac:dyDescent="0.15">
      <c r="J132" s="107"/>
      <c r="K132" s="107"/>
      <c r="L132" s="107"/>
      <c r="M132" s="107"/>
    </row>
    <row r="133" spans="10:13" x14ac:dyDescent="0.15">
      <c r="J133" s="107"/>
      <c r="K133" s="107"/>
      <c r="L133" s="107"/>
      <c r="M133" s="107"/>
    </row>
    <row r="134" spans="10:13" x14ac:dyDescent="0.15">
      <c r="J134" s="107"/>
      <c r="K134" s="107"/>
      <c r="L134" s="107"/>
      <c r="M134" s="107"/>
    </row>
    <row r="135" spans="10:13" x14ac:dyDescent="0.15">
      <c r="J135" s="107"/>
      <c r="K135" s="107"/>
      <c r="L135" s="107"/>
      <c r="M135" s="107"/>
    </row>
    <row r="136" spans="10:13" x14ac:dyDescent="0.15">
      <c r="J136" s="107"/>
      <c r="K136" s="107"/>
      <c r="L136" s="107"/>
      <c r="M136" s="107"/>
    </row>
    <row r="137" spans="10:13" x14ac:dyDescent="0.15">
      <c r="J137" s="107"/>
      <c r="K137" s="107"/>
      <c r="L137" s="107"/>
      <c r="M137" s="107"/>
    </row>
    <row r="138" spans="10:13" x14ac:dyDescent="0.15">
      <c r="J138" s="107"/>
      <c r="K138" s="107"/>
      <c r="L138" s="107"/>
      <c r="M138" s="107"/>
    </row>
    <row r="139" spans="10:13" x14ac:dyDescent="0.15">
      <c r="J139" s="107"/>
      <c r="K139" s="107"/>
      <c r="L139" s="107"/>
      <c r="M139" s="107"/>
    </row>
    <row r="140" spans="10:13" x14ac:dyDescent="0.15">
      <c r="J140" s="107"/>
      <c r="K140" s="107"/>
      <c r="L140" s="107"/>
      <c r="M140" s="107"/>
    </row>
    <row r="141" spans="10:13" x14ac:dyDescent="0.15">
      <c r="J141" s="107"/>
      <c r="K141" s="107"/>
      <c r="L141" s="107"/>
      <c r="M141" s="107"/>
    </row>
    <row r="142" spans="10:13" x14ac:dyDescent="0.15">
      <c r="J142" s="107"/>
      <c r="K142" s="107"/>
      <c r="L142" s="107"/>
      <c r="M142" s="107"/>
    </row>
    <row r="143" spans="10:13" x14ac:dyDescent="0.15">
      <c r="J143" s="107"/>
      <c r="K143" s="107"/>
      <c r="L143" s="107"/>
      <c r="M143" s="107"/>
    </row>
    <row r="144" spans="10:13" x14ac:dyDescent="0.15">
      <c r="J144" s="107"/>
      <c r="K144" s="107"/>
      <c r="L144" s="107"/>
      <c r="M144" s="107"/>
    </row>
    <row r="145" spans="10:13" x14ac:dyDescent="0.15">
      <c r="J145" s="107"/>
      <c r="K145" s="107"/>
      <c r="L145" s="107"/>
      <c r="M145" s="107"/>
    </row>
    <row r="146" spans="10:13" x14ac:dyDescent="0.15">
      <c r="J146" s="107"/>
      <c r="K146" s="107"/>
      <c r="L146" s="107"/>
      <c r="M146" s="107"/>
    </row>
    <row r="147" spans="10:13" x14ac:dyDescent="0.15">
      <c r="J147" s="107"/>
      <c r="K147" s="107"/>
      <c r="L147" s="107"/>
      <c r="M147" s="107"/>
    </row>
    <row r="148" spans="10:13" x14ac:dyDescent="0.15">
      <c r="J148" s="107"/>
      <c r="K148" s="107"/>
      <c r="L148" s="107"/>
      <c r="M148" s="107"/>
    </row>
    <row r="149" spans="10:13" x14ac:dyDescent="0.15">
      <c r="J149" s="107"/>
      <c r="K149" s="107"/>
      <c r="L149" s="107"/>
      <c r="M149" s="107"/>
    </row>
    <row r="150" spans="10:13" x14ac:dyDescent="0.15">
      <c r="J150" s="107"/>
      <c r="K150" s="107"/>
      <c r="L150" s="107"/>
      <c r="M150" s="107"/>
    </row>
    <row r="151" spans="10:13" x14ac:dyDescent="0.15">
      <c r="J151" s="107"/>
      <c r="K151" s="107"/>
      <c r="L151" s="107"/>
      <c r="M151" s="107"/>
    </row>
    <row r="152" spans="10:13" x14ac:dyDescent="0.15">
      <c r="J152" s="107"/>
      <c r="K152" s="107"/>
      <c r="L152" s="107"/>
      <c r="M152" s="107"/>
    </row>
    <row r="153" spans="10:13" x14ac:dyDescent="0.15">
      <c r="J153" s="107"/>
      <c r="K153" s="107"/>
      <c r="L153" s="107"/>
      <c r="M153" s="107"/>
    </row>
    <row r="154" spans="10:13" x14ac:dyDescent="0.15">
      <c r="J154" s="107"/>
      <c r="K154" s="107"/>
      <c r="L154" s="107"/>
      <c r="M154" s="107"/>
    </row>
    <row r="155" spans="10:13" x14ac:dyDescent="0.15">
      <c r="J155" s="107"/>
      <c r="K155" s="107"/>
      <c r="L155" s="107"/>
      <c r="M155" s="107"/>
    </row>
  </sheetData>
  <mergeCells count="3">
    <mergeCell ref="I1:J1"/>
    <mergeCell ref="J39:L41"/>
    <mergeCell ref="L1:L2"/>
  </mergeCells>
  <phoneticPr fontId="2"/>
  <pageMargins left="0.78740157480314965" right="0.78740157480314965" top="0.98425196850393704" bottom="0.98425196850393704" header="0.51181102362204722" footer="0.51181102362204722"/>
  <pageSetup paperSize="9" scale="9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8</vt:i4>
      </vt:variant>
    </vt:vector>
  </HeadingPairs>
  <TitlesOfParts>
    <vt:vector size="21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累計</vt:lpstr>
      <vt:lpstr>'１１月'!Print_Area</vt:lpstr>
      <vt:lpstr>'１月'!Print_Area</vt:lpstr>
      <vt:lpstr>'３月'!Print_Area</vt:lpstr>
      <vt:lpstr>'４月'!Print_Area</vt:lpstr>
      <vt:lpstr>'６月'!Print_Area</vt:lpstr>
      <vt:lpstr>'７月'!Print_Area</vt:lpstr>
      <vt:lpstr>'９月'!Print_Area</vt:lpstr>
      <vt:lpstr>累計!Print_Area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2021-05-16T05:08:59Z</dcterms:created>
  <dcterms:modified xsi:type="dcterms:W3CDTF">2025-01-14T04:32:54Z</dcterms:modified>
</cp:coreProperties>
</file>